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5535" activeTab="3"/>
  </bookViews>
  <sheets>
    <sheet name="I.strana" sheetId="1" r:id="rId1"/>
    <sheet name="príjmy" sheetId="2" r:id="rId2"/>
    <sheet name="bezne výdavky" sheetId="3" r:id="rId3"/>
    <sheet name="Kap.výd" sheetId="4" r:id="rId4"/>
    <sheet name="Rekapitulácia" sheetId="5" r:id="rId5"/>
  </sheets>
  <definedNames>
    <definedName name="_xlnm.Print_Area" localSheetId="2">'bezne výdavky'!$A$1:$K$279</definedName>
    <definedName name="_xlnm.Print_Area" localSheetId="3">'Kap.výd'!$A$4:$K$27</definedName>
    <definedName name="_xlnm.Print_Area" localSheetId="1">'príjmy'!$B$1:$J$81</definedName>
    <definedName name="_xlnm.Print_Area" localSheetId="4">'Rekapitulácia'!$A$2:$I$41</definedName>
  </definedNames>
  <calcPr fullCalcOnLoad="1"/>
</workbook>
</file>

<file path=xl/sharedStrings.xml><?xml version="1.0" encoding="utf-8"?>
<sst xmlns="http://schemas.openxmlformats.org/spreadsheetml/2006/main" count="524" uniqueCount="367">
  <si>
    <t xml:space="preserve">Cestovné </t>
  </si>
  <si>
    <t>Všeobecný materiál</t>
  </si>
  <si>
    <t>Knihy a časopisy</t>
  </si>
  <si>
    <t>Údržba výpočtovej tech.</t>
  </si>
  <si>
    <t>Naturálna mzda-ošat.zamest.</t>
  </si>
  <si>
    <t>Prídely do soc. fondu</t>
  </si>
  <si>
    <t>PN</t>
  </si>
  <si>
    <t>Výdavky celkom</t>
  </si>
  <si>
    <t>Bežné príjmy</t>
  </si>
  <si>
    <t>Bežné výdavky</t>
  </si>
  <si>
    <t>Kapitálové príjmy</t>
  </si>
  <si>
    <t>Kapitálové výdavky</t>
  </si>
  <si>
    <t>Rozdiel</t>
  </si>
  <si>
    <t>Príjmy celkom</t>
  </si>
  <si>
    <t>Daň za psa</t>
  </si>
  <si>
    <t>Úroky v banke</t>
  </si>
  <si>
    <t>Dopravné pre žiakov</t>
  </si>
  <si>
    <t>Daň z pozemkov</t>
  </si>
  <si>
    <t>Daň zo stavieb</t>
  </si>
  <si>
    <t>Cintorínsky poplatok</t>
  </si>
  <si>
    <t>Obec - bežné</t>
  </si>
  <si>
    <t>Popis výdavkovej položky</t>
  </si>
  <si>
    <t xml:space="preserve"> VÝDAVKY CELKOM</t>
  </si>
  <si>
    <t>Daň za užívanie verejného priestranstva</t>
  </si>
  <si>
    <t>Príjmy z prenajatých pozemkov</t>
  </si>
  <si>
    <t>Poplatky za znečistenie ovzdušia</t>
  </si>
  <si>
    <t>Matrika- transfer na matričnú činnosť</t>
  </si>
  <si>
    <t>Transfer na školstvo</t>
  </si>
  <si>
    <t>MŠ-transfer na výchovu a vzdelávanie</t>
  </si>
  <si>
    <t>Kapitálové príjmy spolu</t>
  </si>
  <si>
    <t>Príjmové finančné operácie</t>
  </si>
  <si>
    <t>PRÍJMY SPOLU</t>
  </si>
  <si>
    <t>Splátka istiny ŠFRB</t>
  </si>
  <si>
    <t>Iné príjmy- plyn, elektrina</t>
  </si>
  <si>
    <t>Odvody zo mzdy</t>
  </si>
  <si>
    <t>Kominárske práce</t>
  </si>
  <si>
    <t>Výnos dane z príjmov poukázaný územ.sam.</t>
  </si>
  <si>
    <t>Nájom zariadení</t>
  </si>
  <si>
    <t>Všeobecné služby</t>
  </si>
  <si>
    <t>DDP</t>
  </si>
  <si>
    <t>Finančné  operácie spolu</t>
  </si>
  <si>
    <t>Tovary a služby</t>
  </si>
  <si>
    <t>Odvoz odpadovej vody</t>
  </si>
  <si>
    <t xml:space="preserve">PHM </t>
  </si>
  <si>
    <t>Elektrina dom smútku</t>
  </si>
  <si>
    <t>Turnaj starostu obce</t>
  </si>
  <si>
    <t>Mzdy, príplatky, náhrady</t>
  </si>
  <si>
    <t>Prídel do soc.fond</t>
  </si>
  <si>
    <t>Hmotná núdza strava</t>
  </si>
  <si>
    <t>Mzda, príplatok, náhrada ŠKD</t>
  </si>
  <si>
    <t>Verejné osvetlenie- energia</t>
  </si>
  <si>
    <t>Odvoz odpadku</t>
  </si>
  <si>
    <t>Uskladnenie odpadu TKO</t>
  </si>
  <si>
    <t>Výpočtová technika</t>
  </si>
  <si>
    <t xml:space="preserve">Rozpočet </t>
  </si>
  <si>
    <t>Ekon.</t>
  </si>
  <si>
    <t>Názov položky</t>
  </si>
  <si>
    <t>Elektrina zberný dvor</t>
  </si>
  <si>
    <t>Kapitálové výdavky spolu</t>
  </si>
  <si>
    <t xml:space="preserve">Splátka istiny VÚB </t>
  </si>
  <si>
    <t>Finančné príjmy</t>
  </si>
  <si>
    <t>PRIJMY CELKOM</t>
  </si>
  <si>
    <t>klas.</t>
  </si>
  <si>
    <t xml:space="preserve">Funk. </t>
  </si>
  <si>
    <t xml:space="preserve">Príjem z predaja pozemkov </t>
  </si>
  <si>
    <t>Názov</t>
  </si>
  <si>
    <t>Bežné príjmy spolu</t>
  </si>
  <si>
    <t>130 - DAŇOVÉ PRÍJMY - dane za špecifické služby</t>
  </si>
  <si>
    <t>100 - DAŇOVÉ PRÍJMY - dane z príjmov, dane z majetku</t>
  </si>
  <si>
    <t>210 - NEDAŇOVÉ PRÍJMY - príjmy z vlastníctva majetku</t>
  </si>
  <si>
    <t>220 - NEDAŇOVÉ PRÍJMY - admin.pop.a iné pol.,platby</t>
  </si>
  <si>
    <t>290 - INÉ NEDAŇOVÉ PRÍJMY</t>
  </si>
  <si>
    <t>Obec -bežné príjmy</t>
  </si>
  <si>
    <t>Služby</t>
  </si>
  <si>
    <t>Tarifný plat</t>
  </si>
  <si>
    <t>Odvody</t>
  </si>
  <si>
    <t>Prečistenie odtok. rúr</t>
  </si>
  <si>
    <t xml:space="preserve">                Rekapitulácia  príjmov a výdavkov</t>
  </si>
  <si>
    <t>Bežné príjmy ZŠ s VJM</t>
  </si>
  <si>
    <t>Rozpočet</t>
  </si>
  <si>
    <t>Finančné operácie</t>
  </si>
  <si>
    <t>Finančné operácie spolu</t>
  </si>
  <si>
    <t>Odmeny poslancov OZ</t>
  </si>
  <si>
    <t>Cintorín licencia</t>
  </si>
  <si>
    <t>Kód</t>
  </si>
  <si>
    <t>zdroja</t>
  </si>
  <si>
    <t>Mzdy</t>
  </si>
  <si>
    <t xml:space="preserve"> Príplatok</t>
  </si>
  <si>
    <t/>
  </si>
  <si>
    <t>Učebné pomôcky</t>
  </si>
  <si>
    <t>Bežné výdavky ZŠ s VJM s právnou subjekt.</t>
  </si>
  <si>
    <t>BOZP</t>
  </si>
  <si>
    <t>PHM- zberný dvor</t>
  </si>
  <si>
    <t>Vzdelávanie</t>
  </si>
  <si>
    <t xml:space="preserve">Kapitálové výdavky </t>
  </si>
  <si>
    <t>Cintorín a dom smútku</t>
  </si>
  <si>
    <t>Verejné osvetlenie</t>
  </si>
  <si>
    <t>Klub detí pri ZŠ 1-4.</t>
  </si>
  <si>
    <t>Príspevok ÚPSVR §50j</t>
  </si>
  <si>
    <t>Oprava traktora zberný dvor</t>
  </si>
  <si>
    <t>PN MŠ</t>
  </si>
  <si>
    <t>Členské príspevky</t>
  </si>
  <si>
    <t>Údržba budovy MŠ</t>
  </si>
  <si>
    <t>Dopravné</t>
  </si>
  <si>
    <t>Príspevok na rozvoj, deň obce</t>
  </si>
  <si>
    <t>Vzdelávacie poukazy</t>
  </si>
  <si>
    <t>Z rezervného fondu</t>
  </si>
  <si>
    <t>Zostatok prostriedkov  z predch.obd.</t>
  </si>
  <si>
    <t>Splácanie soc.pôzičky</t>
  </si>
  <si>
    <t>Transfér z recyklačného fondu</t>
  </si>
  <si>
    <t>Mzdy, platy, služobné príjmy a ostatné osobné vyrovnania</t>
  </si>
  <si>
    <t>Poistné a príspevok do poisťovní</t>
  </si>
  <si>
    <t>Výpočtová technika (postup.obnova PC výbavy.)</t>
  </si>
  <si>
    <t>Prevádzkové stroje, prístroje, zariadenia a technika</t>
  </si>
  <si>
    <t>Všeobecný materiál - REGOB</t>
  </si>
  <si>
    <t>Knihy a časopisy, noviny,</t>
  </si>
  <si>
    <t>Nehmotný majetok - licencie, software</t>
  </si>
  <si>
    <t>Cestovné náhrady</t>
  </si>
  <si>
    <t>Materiál</t>
  </si>
  <si>
    <t>Rutinná a štandardná údržba</t>
  </si>
  <si>
    <t>Výpočtovej techniky</t>
  </si>
  <si>
    <t>Prevádzkových strojov, prístrojov a zariadení (kotle)</t>
  </si>
  <si>
    <t>Budov, objektov alebo ich časti (OcÚ)</t>
  </si>
  <si>
    <t>Školenia, kurzy, semináre OcÚ</t>
  </si>
  <si>
    <t>Špeciálne služby ( právne služby, účtovnícke služby)</t>
  </si>
  <si>
    <t>Štúdia, posudky ( znalecké)</t>
  </si>
  <si>
    <t>Poistenie budov (okrem vozidiel)</t>
  </si>
  <si>
    <t>Prídel do SF</t>
  </si>
  <si>
    <t>Kolkové známky- správne poplatky</t>
  </si>
  <si>
    <t>Bežné transfery</t>
  </si>
  <si>
    <t>Transfery jednotlivcom a právnickým osobám</t>
  </si>
  <si>
    <t>PN/OcÚ</t>
  </si>
  <si>
    <t>Mzdy, platy,služobné príjmy a ostatné osobné vyrov.- matrika</t>
  </si>
  <si>
    <t>01.3.3</t>
  </si>
  <si>
    <t>01.7.0</t>
  </si>
  <si>
    <t>Transakcie verejného dlhu</t>
  </si>
  <si>
    <t>Splátka úrokov ŠFRB</t>
  </si>
  <si>
    <t>01.1.2</t>
  </si>
  <si>
    <t>Audítorské služby</t>
  </si>
  <si>
    <t>04.4.3</t>
  </si>
  <si>
    <t>Výstavby obce - Stavebný úrad</t>
  </si>
  <si>
    <t>Poštovné a telef. SSU</t>
  </si>
  <si>
    <t>Kolkové známky -SSU</t>
  </si>
  <si>
    <t>03.2.0</t>
  </si>
  <si>
    <t>Oprava a údržba - PV</t>
  </si>
  <si>
    <t>Poistné -PV</t>
  </si>
  <si>
    <t>Ochrana pred požiarmi</t>
  </si>
  <si>
    <t>05.1.0</t>
  </si>
  <si>
    <t>Nakladanie s odpadmi- Zber a likvidácia odpadu</t>
  </si>
  <si>
    <t>04.1.2</t>
  </si>
  <si>
    <t>Mzdy, platy</t>
  </si>
  <si>
    <t>Osobné príplatky</t>
  </si>
  <si>
    <t>05.2.0</t>
  </si>
  <si>
    <t>06.4.0</t>
  </si>
  <si>
    <t>06.6.0</t>
  </si>
  <si>
    <t>Poistenie 6.b.j.</t>
  </si>
  <si>
    <t>08.1.0</t>
  </si>
  <si>
    <t>Rekreačné a športové služby- TJ</t>
  </si>
  <si>
    <t>Knižnica</t>
  </si>
  <si>
    <t>Nákup kníh</t>
  </si>
  <si>
    <t>08.3.0</t>
  </si>
  <si>
    <t>Obecný rozhlas</t>
  </si>
  <si>
    <t>Nájomné 6.b.j.</t>
  </si>
  <si>
    <t>Nájomné ostat.nebytové priestory</t>
  </si>
  <si>
    <t>Správne poplatky - stavebný úrad</t>
  </si>
  <si>
    <t>Správne poplatky - overenie, matrika a iné</t>
  </si>
  <si>
    <t>Správny poplatky -  výherné hracie automaty</t>
  </si>
  <si>
    <t>Za porušenie predpisov - pokuty, penále a iné sankcie</t>
  </si>
  <si>
    <t>Ostatné poplatky - relácia</t>
  </si>
  <si>
    <t>Plyn</t>
  </si>
  <si>
    <t>Poštovné</t>
  </si>
  <si>
    <t>Telekomunikačné služby</t>
  </si>
  <si>
    <t>Nájomné za cintorín</t>
  </si>
  <si>
    <t>Konkurzy a súťaže (skauti, Baba mama, spevokol, klub dôchodcov, ostatné)</t>
  </si>
  <si>
    <t>Poplatky - MŠ</t>
  </si>
  <si>
    <t>Prenes.výkon št.správy-životné prost.</t>
  </si>
  <si>
    <t>klasif.</t>
  </si>
  <si>
    <t>Funkč.</t>
  </si>
  <si>
    <t>06.2.0</t>
  </si>
  <si>
    <t>Rozvoj obce - verejná zeleň</t>
  </si>
  <si>
    <t>08.4.0</t>
  </si>
  <si>
    <t>Elektrina KD</t>
  </si>
  <si>
    <t>Plyn KD</t>
  </si>
  <si>
    <t>Údržba budovy KD</t>
  </si>
  <si>
    <t>Čistenie obrusov</t>
  </si>
  <si>
    <t>Poistenie traktor</t>
  </si>
  <si>
    <t>Poistenie príves</t>
  </si>
  <si>
    <t>Elektrická energia TJ</t>
  </si>
  <si>
    <t>Plyn TJ</t>
  </si>
  <si>
    <t>Spolu bežné výdavky</t>
  </si>
  <si>
    <t>Elektrická energia</t>
  </si>
  <si>
    <t>04.5.1</t>
  </si>
  <si>
    <t>Cestná doprava</t>
  </si>
  <si>
    <t>Postenie zberný dvor</t>
  </si>
  <si>
    <t xml:space="preserve">Všeobecné služby </t>
  </si>
  <si>
    <t>Deň obce</t>
  </si>
  <si>
    <t>Deň dôchodcov</t>
  </si>
  <si>
    <t xml:space="preserve"> Plyn</t>
  </si>
  <si>
    <t>ZŠ s VJM s právnou subjektivitou</t>
  </si>
  <si>
    <t>Stavebný úrad</t>
  </si>
  <si>
    <t>Evidencia obyvateľstva REGOB</t>
  </si>
  <si>
    <t>Bežné výdavky  OBCE spolu</t>
  </si>
  <si>
    <t>Vratky nájomcom nebytových priestorov</t>
  </si>
  <si>
    <t>Miestna komunikácia-údržba ciest</t>
  </si>
  <si>
    <t>Oprava strojov, údržba kanalizácie</t>
  </si>
  <si>
    <t>Oprava prevádzkových strojov a zariadení</t>
  </si>
  <si>
    <t>Palivo do kosačky</t>
  </si>
  <si>
    <t xml:space="preserve">Dotácia na činnosť TJ </t>
  </si>
  <si>
    <t>Dotácia  pre spoločenské organizácie(Csemadok, Červ. kríž, Spol.Sv.Jakub,  Dajori, Poľovníci, Ostatné)</t>
  </si>
  <si>
    <t>Pracovná odev</t>
  </si>
  <si>
    <t>Poštovné a telekom. služby</t>
  </si>
  <si>
    <t>Knihy časopisy</t>
  </si>
  <si>
    <t xml:space="preserve">Dopravné </t>
  </si>
  <si>
    <t>Dopravné jednotlivci</t>
  </si>
  <si>
    <t>SúťažeDD</t>
  </si>
  <si>
    <t>Súťaže DD</t>
  </si>
  <si>
    <t>Hmotná núdza - strava,  škol.potreby</t>
  </si>
  <si>
    <t>Z výťažkov z lotérií a odvody z videohier</t>
  </si>
  <si>
    <t>Príjem z predaja kapitálových aktív -budovy</t>
  </si>
  <si>
    <t>Poistenie budovy</t>
  </si>
  <si>
    <t>Manipulačný poplatok- zberný dvor</t>
  </si>
  <si>
    <t>klasifikácia</t>
  </si>
  <si>
    <t>Nájomné kultúrny dom</t>
  </si>
  <si>
    <t>300 - Granty a transfery</t>
  </si>
  <si>
    <t>Prenes.výkon št. správy- cesty</t>
  </si>
  <si>
    <t>Odmena Co skladníka</t>
  </si>
  <si>
    <t>Mzda za rozhodnutia znečistenia ovzdušia</t>
  </si>
  <si>
    <t>Energie, voda a komunikácie</t>
  </si>
  <si>
    <t>Všeobecný materiál  (kanc.poterby, tlačivá, tonery do tlačiarní a kopír.strojov, čist.pot.)</t>
  </si>
  <si>
    <t>Špeciálne služby</t>
  </si>
  <si>
    <t>Stravovanie - str.lístky</t>
  </si>
  <si>
    <t>Dane a poplatky TV a rádio</t>
  </si>
  <si>
    <t>Finančná a rozpočtová oblasť</t>
  </si>
  <si>
    <t>Iné všeobecné služby -Matrika</t>
  </si>
  <si>
    <t>Doplnkové dôchodkove poist.</t>
  </si>
  <si>
    <t>Splátka úrokov VÚB</t>
  </si>
  <si>
    <t>Všeobecná pracovná oblasť -  §50j  podpora miestnej zamestnanosti a §52 aktivačná činnosť</t>
  </si>
  <si>
    <t>Benzín, oleje do kosačky</t>
  </si>
  <si>
    <t>Verejné osvetlenie- údržba</t>
  </si>
  <si>
    <t>Bývanie a občianska vybavenosť - 6 b.j.</t>
  </si>
  <si>
    <t>Kosačka benzín, olej</t>
  </si>
  <si>
    <t>Ostatné kultúrne služby vrátane kultúrnych domov</t>
  </si>
  <si>
    <t>Vysielacie a vydávateľské služby</t>
  </si>
  <si>
    <t>Obecné noviny - Hírnök</t>
  </si>
  <si>
    <t xml:space="preserve">Telefón, </t>
  </si>
  <si>
    <t>Interiérové vybavenia</t>
  </si>
  <si>
    <t>Údržba stojov a zariadení</t>
  </si>
  <si>
    <t>Bežné príjmy - ZŠ s VJM s právnou subjekt.</t>
  </si>
  <si>
    <t>Príspevok  ÚPSVR §52 aktivačná činnosť</t>
  </si>
  <si>
    <t>Software update</t>
  </si>
  <si>
    <t>Daň z bytov a nebytových priestorov</t>
  </si>
  <si>
    <t>Poplatok za komunálne odpady a drobné stav.odpady</t>
  </si>
  <si>
    <t>Ostatné poplatky - materiál</t>
  </si>
  <si>
    <t>Poplatky od rodičov- školský  klub detí</t>
  </si>
  <si>
    <t xml:space="preserve">Za stravné </t>
  </si>
  <si>
    <t>240 - NEDAŇOVÉ PRÍJMY - úroky z tuz.úverov a pôžičiek</t>
  </si>
  <si>
    <t>Ostatné príjmy  z dobropisov</t>
  </si>
  <si>
    <t>Tarifný plat, osobný plat, vrátane ich náhrad</t>
  </si>
  <si>
    <t>Pracovné odevy,  ochranné pomôcky</t>
  </si>
  <si>
    <t>Minerálna voda -  pitný režim</t>
  </si>
  <si>
    <t>Reprezentácia -vecné dary, pohostenie</t>
  </si>
  <si>
    <t>Palivo - PHM, oleje</t>
  </si>
  <si>
    <t>Servis,údržba, opravy osobného auta</t>
  </si>
  <si>
    <t>Povinne zmluvné poistenie</t>
  </si>
  <si>
    <t>Propagácia, reklama a inzercia (inzercia v novinách)</t>
  </si>
  <si>
    <t>Poplatky a odvody za  bankové účty</t>
  </si>
  <si>
    <t>Pracovné odevy, ochranné pomôcky</t>
  </si>
  <si>
    <t>Nakladanie s odpadovými vodami -stoková kanal.sieť, prečerpávacie  stanice</t>
  </si>
  <si>
    <t>Všeobecné služby ( pírprava a tlač novín)</t>
  </si>
  <si>
    <t>Materiál a údržba</t>
  </si>
  <si>
    <t>Poštovné a telekomunikačné služby</t>
  </si>
  <si>
    <t>Odmena CO skladníka</t>
  </si>
  <si>
    <t>Výkonné a zákonodarné orgány</t>
  </si>
  <si>
    <t>Predprimárne vzdelávanie-Materská škola</t>
  </si>
  <si>
    <t>09.1.1.1</t>
  </si>
  <si>
    <t>09.6.0.1</t>
  </si>
  <si>
    <t xml:space="preserve"> Vedľajšie sl. -Školská jedáleň pri MŠ</t>
  </si>
  <si>
    <t>Primárne vzdelanie - Základná škola 1-4. Ročník</t>
  </si>
  <si>
    <t>Iné príjmy- sponzorské</t>
  </si>
  <si>
    <t>Licencie</t>
  </si>
  <si>
    <t>Parkovné karty, poplatky</t>
  </si>
  <si>
    <t>Poistenie osoby</t>
  </si>
  <si>
    <t>Revízia zariadenia PO</t>
  </si>
  <si>
    <t>Príspevok PO</t>
  </si>
  <si>
    <t>Všeobecný materiál - § 52 a) aktivačná činnosť</t>
  </si>
  <si>
    <t>Oprava budovy TJ</t>
  </si>
  <si>
    <t>Prídej do SF</t>
  </si>
  <si>
    <t>Cestovne</t>
  </si>
  <si>
    <t>Dopravné exkurzie</t>
  </si>
  <si>
    <t>Rekonštrukcia KD</t>
  </si>
  <si>
    <t xml:space="preserve"> 01.1.1</t>
  </si>
  <si>
    <t>09.1.2.1.</t>
  </si>
  <si>
    <t xml:space="preserve"> 10.7.0</t>
  </si>
  <si>
    <t>131 E</t>
  </si>
  <si>
    <t>I. úprava</t>
  </si>
  <si>
    <t>po úprave</t>
  </si>
  <si>
    <t>01.6.0</t>
  </si>
  <si>
    <t>Referendum</t>
  </si>
  <si>
    <t>Náboženské a iné spoločenské služby</t>
  </si>
  <si>
    <t>Transfer cirkvi</t>
  </si>
  <si>
    <t>Rekonštrukcia malej zasadačky+ WC</t>
  </si>
  <si>
    <t>Mzdové náklady</t>
  </si>
  <si>
    <t>Kúpa stoličiek</t>
  </si>
  <si>
    <t>Vypracovanie projektovej dokumentácie</t>
  </si>
  <si>
    <t>V Štvrtku na Ostrove</t>
  </si>
  <si>
    <t>Poplatok za uloženie odpadu</t>
  </si>
  <si>
    <t xml:space="preserve">Poplatky a odvody </t>
  </si>
  <si>
    <t>111</t>
  </si>
  <si>
    <t>620</t>
  </si>
  <si>
    <t>632003</t>
  </si>
  <si>
    <t>Poistné</t>
  </si>
  <si>
    <t>633006</t>
  </si>
  <si>
    <t>Material</t>
  </si>
  <si>
    <t>633016</t>
  </si>
  <si>
    <t>634001</t>
  </si>
  <si>
    <t>Palivo</t>
  </si>
  <si>
    <t>635006</t>
  </si>
  <si>
    <t>Udržba</t>
  </si>
  <si>
    <t>637014</t>
  </si>
  <si>
    <t>Stravovanie</t>
  </si>
  <si>
    <t>637026</t>
  </si>
  <si>
    <t>Odmeny členom okruskovej komisie</t>
  </si>
  <si>
    <t>637027</t>
  </si>
  <si>
    <t>Odmeny za doručovanie oznámenia</t>
  </si>
  <si>
    <t xml:space="preserve"> 10.4.0</t>
  </si>
  <si>
    <t>Oprava lisu</t>
  </si>
  <si>
    <t>Oprava kosačiek</t>
  </si>
  <si>
    <t>Cestovné</t>
  </si>
  <si>
    <t>631001</t>
  </si>
  <si>
    <t>08.2.0</t>
  </si>
  <si>
    <t>09.6.0.8</t>
  </si>
  <si>
    <t>Ostatné poplatky</t>
  </si>
  <si>
    <t>Náhrady počas PN</t>
  </si>
  <si>
    <t>Ostatné príplatky</t>
  </si>
  <si>
    <t>Údržba strojov</t>
  </si>
  <si>
    <t>II. úprava</t>
  </si>
  <si>
    <t>Revízie a kontroly</t>
  </si>
  <si>
    <t>Chodník k pamätníku</t>
  </si>
  <si>
    <t>KD: kultúrne podujatie</t>
  </si>
  <si>
    <t>PN ŠKD</t>
  </si>
  <si>
    <t xml:space="preserve"> Podbora zames. UoZ § 54</t>
  </si>
  <si>
    <t>Oprava kancelár.strojov</t>
  </si>
  <si>
    <t>Seminár</t>
  </si>
  <si>
    <t>Poplatky LV</t>
  </si>
  <si>
    <t>UPSVAR-prídavky na deti</t>
  </si>
  <si>
    <t>Jednotlivci</t>
  </si>
  <si>
    <t>Pracovné náradie  § 54</t>
  </si>
  <si>
    <t>Preprava Kult.podujatie</t>
  </si>
  <si>
    <t>Oprava stojov</t>
  </si>
  <si>
    <t>Študia, posudky</t>
  </si>
  <si>
    <t>Prídavky na deti</t>
  </si>
  <si>
    <t>Skutočnosť</t>
  </si>
  <si>
    <t>Odpalta za vecné bremeno</t>
  </si>
  <si>
    <t>Prenájom dopr. prostr.</t>
  </si>
  <si>
    <t>k 30.06.2015</t>
  </si>
  <si>
    <t>% plnenia</t>
  </si>
  <si>
    <t>Vyhodnotenie rozpočtu obce Štvrtok na Ostrove k 30.06.2015</t>
  </si>
  <si>
    <t>% čerpania</t>
  </si>
  <si>
    <t>Mzdy+odvody § 50 j</t>
  </si>
  <si>
    <t>Odmeny § 50 j</t>
  </si>
  <si>
    <t>Mzdy+odvody § 50j+§54</t>
  </si>
  <si>
    <t>z toho:  prostriedkov obce</t>
  </si>
  <si>
    <t>%</t>
  </si>
  <si>
    <t xml:space="preserve">Vyhodnotenie rozpočtu obce </t>
  </si>
  <si>
    <t>OBEC ŠTVRTOK NA OSTROVE</t>
  </si>
  <si>
    <t>Nóra Dohoráková</t>
  </si>
  <si>
    <t>Funkčná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</si>
</sst>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#,##0.00\ _S_k"/>
    <numFmt numFmtId="181" formatCode="_-* #,##0.00\ [$Sk-41B]_-;\-* #,##0.00\ [$Sk-41B]_-;_-* &quot;-&quot;??\ [$Sk-41B]_-;_-@_-"/>
    <numFmt numFmtId="182" formatCode="_-* #,##0.00\ [$€-1]_-;\-* #,##0.00\ [$€-1]_-;_-* &quot;-&quot;??\ [$€-1]_-;_-@_-"/>
    <numFmt numFmtId="183" formatCode="#,##0.00_ ;\-#,##0.00\ "/>
    <numFmt numFmtId="184" formatCode="#,##0\ _S_k"/>
    <numFmt numFmtId="185" formatCode="_-* #,##0.00\ [$€-41B]_-;\-* #,##0.00\ [$€-41B]_-;_-* &quot;-&quot;??\ [$€-41B]_-;_-@_-"/>
    <numFmt numFmtId="186" formatCode="_-* #,##0.0\ _€_-;\-* #,##0.0\ _€_-;_-* &quot;-&quot;??\ _€_-;_-@_-"/>
    <numFmt numFmtId="187" formatCode="_-* #,##0\ _€_-;\-* #,##0\ _€_-;_-* &quot;-&quot;??\ _€_-;_-@_-"/>
    <numFmt numFmtId="188" formatCode="_-* #,##0.000\ _€_-;\-* #,##0.000\ _€_-;_-* &quot;-&quot;??\ _€_-;_-@_-"/>
    <numFmt numFmtId="189" formatCode="_-* #,##0.0\ [$€-1]_-;\-* #,##0.0\ [$€-1]_-;_-* &quot;-&quot;??\ [$€-1]_-;_-@_-"/>
    <numFmt numFmtId="190" formatCode="_-* #,##0\ [$€-1]_-;\-* #,##0\ [$€-1]_-;_-* &quot;-&quot;??\ [$€-1]_-;_-@_-"/>
    <numFmt numFmtId="191" formatCode="0.0"/>
    <numFmt numFmtId="192" formatCode="#,##0.0\ _S_k"/>
    <numFmt numFmtId="193" formatCode="[$-41B]d\.\ mmmm\ yyyy"/>
    <numFmt numFmtId="194" formatCode="0.000000"/>
    <numFmt numFmtId="195" formatCode="0.00000"/>
    <numFmt numFmtId="196" formatCode="0.0000"/>
    <numFmt numFmtId="197" formatCode="0.000"/>
  </numFmts>
  <fonts count="8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u val="single"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sz val="2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sz val="16"/>
      <name val="Arial"/>
      <family val="2"/>
    </font>
    <font>
      <sz val="12"/>
      <color indexed="36"/>
      <name val="Times New Roman"/>
      <family val="1"/>
    </font>
    <font>
      <sz val="12"/>
      <color indexed="17"/>
      <name val="Times New Roman"/>
      <family val="1"/>
    </font>
    <font>
      <sz val="12"/>
      <color indexed="10"/>
      <name val="Arial"/>
      <family val="2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0"/>
      <name val="Times New Roman"/>
      <family val="1"/>
    </font>
    <font>
      <sz val="11"/>
      <color indexed="60"/>
      <name val="Times New Roman"/>
      <family val="1"/>
    </font>
    <font>
      <sz val="11"/>
      <color indexed="36"/>
      <name val="Times New Roman"/>
      <family val="1"/>
    </font>
    <font>
      <sz val="11"/>
      <color indexed="56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i/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double"/>
      <right style="double"/>
      <top style="thin"/>
      <bottom style="thin"/>
    </border>
    <border>
      <left style="medium"/>
      <right style="double"/>
      <top style="thin"/>
      <bottom style="medium"/>
    </border>
    <border>
      <left style="double"/>
      <right style="double"/>
      <top style="medium"/>
      <bottom style="thin"/>
    </border>
    <border>
      <left style="double"/>
      <right style="double"/>
      <top style="thin"/>
      <bottom style="medium"/>
    </border>
    <border>
      <left style="medium"/>
      <right style="medium"/>
      <top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medium"/>
      <bottom/>
    </border>
    <border>
      <left style="double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double"/>
      <top style="thin"/>
      <bottom>
        <color indexed="63"/>
      </bottom>
    </border>
    <border>
      <left/>
      <right/>
      <top style="medium"/>
      <bottom style="medium"/>
    </border>
    <border>
      <left style="medium"/>
      <right style="double"/>
      <top style="medium"/>
      <bottom style="thin"/>
    </border>
    <border>
      <left style="double"/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thick"/>
      <bottom style="thin"/>
    </border>
    <border>
      <left style="medium"/>
      <right style="double"/>
      <top style="thick"/>
      <bottom style="thin"/>
    </border>
    <border>
      <left style="double"/>
      <right style="double"/>
      <top style="thick"/>
      <bottom style="thin"/>
    </border>
    <border>
      <left style="double"/>
      <right style="medium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double"/>
      <top/>
      <bottom style="medium"/>
    </border>
    <border>
      <left style="double"/>
      <right style="double"/>
      <top/>
      <bottom style="medium"/>
    </border>
    <border>
      <left style="double"/>
      <right style="medium"/>
      <top style="thick"/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 style="thin"/>
      <top style="thin"/>
      <bottom style="medium"/>
    </border>
    <border>
      <left style="double"/>
      <right style="double"/>
      <top style="medium"/>
      <bottom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/>
      <top style="medium"/>
      <bottom style="medium"/>
    </border>
    <border>
      <left style="medium"/>
      <right style="double"/>
      <top style="medium"/>
      <bottom/>
    </border>
    <border>
      <left>
        <color indexed="63"/>
      </left>
      <right style="double"/>
      <top style="medium"/>
      <bottom/>
    </border>
    <border>
      <left style="medium"/>
      <right style="double"/>
      <top style="medium"/>
      <bottom style="medium"/>
    </border>
    <border>
      <left>
        <color indexed="63"/>
      </left>
      <right style="double"/>
      <top style="medium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1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3" fillId="0" borderId="2" applyNumberFormat="0" applyFill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66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7" fillId="0" borderId="0" applyNumberFormat="0" applyBorder="0" applyProtection="0">
      <alignment/>
    </xf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23" borderId="8" applyNumberFormat="0" applyAlignment="0" applyProtection="0"/>
    <xf numFmtId="0" fontId="76" fillId="24" borderId="8" applyNumberFormat="0" applyAlignment="0" applyProtection="0"/>
    <xf numFmtId="0" fontId="77" fillId="24" borderId="9" applyNumberFormat="0" applyAlignment="0" applyProtection="0"/>
    <xf numFmtId="0" fontId="78" fillId="0" borderId="0" applyNumberFormat="0" applyFill="0" applyBorder="0" applyAlignment="0" applyProtection="0"/>
    <xf numFmtId="0" fontId="7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</cellStyleXfs>
  <cellXfs count="558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32" borderId="11" xfId="0" applyFont="1" applyFill="1" applyBorder="1" applyAlignment="1">
      <alignment horizontal="center"/>
    </xf>
    <xf numFmtId="184" fontId="3" fillId="32" borderId="11" xfId="0" applyNumberFormat="1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0" borderId="10" xfId="0" applyFont="1" applyBorder="1" applyAlignment="1">
      <alignment vertical="center"/>
    </xf>
    <xf numFmtId="187" fontId="4" fillId="0" borderId="16" xfId="33" applyNumberFormat="1" applyFont="1" applyBorder="1" applyAlignment="1">
      <alignment vertical="center"/>
    </xf>
    <xf numFmtId="0" fontId="3" fillId="34" borderId="10" xfId="0" applyFont="1" applyFill="1" applyBorder="1" applyAlignment="1">
      <alignment/>
    </xf>
    <xf numFmtId="0" fontId="4" fillId="33" borderId="17" xfId="0" applyFont="1" applyFill="1" applyBorder="1" applyAlignment="1">
      <alignment vertical="center"/>
    </xf>
    <xf numFmtId="187" fontId="3" fillId="0" borderId="18" xfId="33" applyNumberFormat="1" applyFont="1" applyBorder="1" applyAlignment="1">
      <alignment vertical="center"/>
    </xf>
    <xf numFmtId="187" fontId="3" fillId="0" borderId="16" xfId="33" applyNumberFormat="1" applyFont="1" applyBorder="1" applyAlignment="1">
      <alignment horizontal="left"/>
    </xf>
    <xf numFmtId="187" fontId="4" fillId="0" borderId="16" xfId="33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16" xfId="0" applyFont="1" applyBorder="1" applyAlignment="1">
      <alignment horizontal="left"/>
    </xf>
    <xf numFmtId="187" fontId="4" fillId="33" borderId="19" xfId="0" applyNumberFormat="1" applyFont="1" applyFill="1" applyBorder="1" applyAlignment="1">
      <alignment horizontal="left"/>
    </xf>
    <xf numFmtId="187" fontId="4" fillId="33" borderId="19" xfId="33" applyNumberFormat="1" applyFont="1" applyFill="1" applyBorder="1" applyAlignment="1">
      <alignment horizontal="left"/>
    </xf>
    <xf numFmtId="187" fontId="4" fillId="33" borderId="13" xfId="0" applyNumberFormat="1" applyFont="1" applyFill="1" applyBorder="1" applyAlignment="1">
      <alignment horizontal="left"/>
    </xf>
    <xf numFmtId="187" fontId="4" fillId="33" borderId="11" xfId="0" applyNumberFormat="1" applyFont="1" applyFill="1" applyBorder="1" applyAlignment="1">
      <alignment horizontal="left"/>
    </xf>
    <xf numFmtId="187" fontId="4" fillId="33" borderId="14" xfId="0" applyNumberFormat="1" applyFont="1" applyFill="1" applyBorder="1" applyAlignment="1">
      <alignment horizontal="left"/>
    </xf>
    <xf numFmtId="187" fontId="4" fillId="33" borderId="20" xfId="0" applyNumberFormat="1" applyFont="1" applyFill="1" applyBorder="1" applyAlignment="1">
      <alignment horizontal="left"/>
    </xf>
    <xf numFmtId="187" fontId="4" fillId="33" borderId="15" xfId="0" applyNumberFormat="1" applyFont="1" applyFill="1" applyBorder="1" applyAlignment="1">
      <alignment horizontal="left"/>
    </xf>
    <xf numFmtId="187" fontId="4" fillId="33" borderId="12" xfId="0" applyNumberFormat="1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180" fontId="7" fillId="0" borderId="0" xfId="0" applyNumberFormat="1" applyFont="1" applyAlignment="1">
      <alignment/>
    </xf>
    <xf numFmtId="0" fontId="7" fillId="0" borderId="0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0" fontId="10" fillId="32" borderId="11" xfId="0" applyFont="1" applyFill="1" applyBorder="1" applyAlignment="1">
      <alignment horizontal="center"/>
    </xf>
    <xf numFmtId="182" fontId="10" fillId="32" borderId="11" xfId="0" applyNumberFormat="1" applyFont="1" applyFill="1" applyBorder="1" applyAlignment="1">
      <alignment horizontal="center"/>
    </xf>
    <xf numFmtId="184" fontId="10" fillId="32" borderId="11" xfId="0" applyNumberFormat="1" applyFont="1" applyFill="1" applyBorder="1" applyAlignment="1">
      <alignment horizontal="center"/>
    </xf>
    <xf numFmtId="0" fontId="10" fillId="32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10" fillId="0" borderId="21" xfId="0" applyFont="1" applyBorder="1" applyAlignment="1">
      <alignment horizontal="center"/>
    </xf>
    <xf numFmtId="180" fontId="10" fillId="33" borderId="22" xfId="0" applyNumberFormat="1" applyFont="1" applyFill="1" applyBorder="1" applyAlignment="1">
      <alignment/>
    </xf>
    <xf numFmtId="180" fontId="10" fillId="33" borderId="0" xfId="0" applyNumberFormat="1" applyFont="1" applyFill="1" applyBorder="1" applyAlignment="1">
      <alignment/>
    </xf>
    <xf numFmtId="180" fontId="10" fillId="0" borderId="0" xfId="0" applyNumberFormat="1" applyFont="1" applyFill="1" applyBorder="1" applyAlignment="1">
      <alignment vertical="center"/>
    </xf>
    <xf numFmtId="0" fontId="10" fillId="0" borderId="10" xfId="0" applyFont="1" applyBorder="1" applyAlignment="1">
      <alignment horizontal="left"/>
    </xf>
    <xf numFmtId="0" fontId="10" fillId="0" borderId="16" xfId="0" applyFont="1" applyBorder="1" applyAlignment="1">
      <alignment/>
    </xf>
    <xf numFmtId="187" fontId="10" fillId="0" borderId="16" xfId="33" applyNumberFormat="1" applyFont="1" applyBorder="1" applyAlignment="1">
      <alignment/>
    </xf>
    <xf numFmtId="187" fontId="10" fillId="0" borderId="23" xfId="33" applyNumberFormat="1" applyFont="1" applyBorder="1" applyAlignment="1">
      <alignment/>
    </xf>
    <xf numFmtId="0" fontId="10" fillId="0" borderId="17" xfId="0" applyFont="1" applyBorder="1" applyAlignment="1">
      <alignment horizontal="left"/>
    </xf>
    <xf numFmtId="0" fontId="10" fillId="0" borderId="19" xfId="0" applyFont="1" applyBorder="1" applyAlignment="1">
      <alignment/>
    </xf>
    <xf numFmtId="187" fontId="10" fillId="0" borderId="19" xfId="33" applyNumberFormat="1" applyFont="1" applyBorder="1" applyAlignment="1">
      <alignment/>
    </xf>
    <xf numFmtId="187" fontId="10" fillId="0" borderId="22" xfId="33" applyNumberFormat="1" applyFont="1" applyBorder="1" applyAlignment="1">
      <alignment horizontal="center"/>
    </xf>
    <xf numFmtId="187" fontId="10" fillId="33" borderId="24" xfId="33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0" fontId="9" fillId="32" borderId="17" xfId="0" applyFont="1" applyFill="1" applyBorder="1" applyAlignment="1">
      <alignment/>
    </xf>
    <xf numFmtId="0" fontId="10" fillId="32" borderId="19" xfId="0" applyFont="1" applyFill="1" applyBorder="1" applyAlignment="1">
      <alignment/>
    </xf>
    <xf numFmtId="187" fontId="10" fillId="32" borderId="19" xfId="33" applyNumberFormat="1" applyFont="1" applyFill="1" applyBorder="1" applyAlignment="1">
      <alignment/>
    </xf>
    <xf numFmtId="0" fontId="10" fillId="34" borderId="0" xfId="0" applyFont="1" applyFill="1" applyBorder="1" applyAlignment="1">
      <alignment horizontal="left"/>
    </xf>
    <xf numFmtId="187" fontId="10" fillId="34" borderId="0" xfId="33" applyNumberFormat="1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0" borderId="25" xfId="0" applyFont="1" applyBorder="1" applyAlignment="1">
      <alignment horizontal="left"/>
    </xf>
    <xf numFmtId="187" fontId="10" fillId="33" borderId="26" xfId="33" applyNumberFormat="1" applyFont="1" applyFill="1" applyBorder="1" applyAlignment="1">
      <alignment/>
    </xf>
    <xf numFmtId="0" fontId="10" fillId="0" borderId="0" xfId="0" applyFont="1" applyBorder="1" applyAlignment="1">
      <alignment horizontal="left"/>
    </xf>
    <xf numFmtId="187" fontId="10" fillId="0" borderId="0" xfId="33" applyNumberFormat="1" applyFont="1" applyBorder="1" applyAlignment="1">
      <alignment/>
    </xf>
    <xf numFmtId="187" fontId="10" fillId="0" borderId="21" xfId="33" applyNumberFormat="1" applyFont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187" fontId="10" fillId="0" borderId="0" xfId="33" applyNumberFormat="1" applyFont="1" applyFill="1" applyAlignment="1">
      <alignment/>
    </xf>
    <xf numFmtId="0" fontId="7" fillId="0" borderId="27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187" fontId="10" fillId="0" borderId="16" xfId="33" applyNumberFormat="1" applyFont="1" applyFill="1" applyBorder="1" applyAlignment="1">
      <alignment/>
    </xf>
    <xf numFmtId="180" fontId="10" fillId="35" borderId="17" xfId="0" applyNumberFormat="1" applyFont="1" applyFill="1" applyBorder="1" applyAlignment="1">
      <alignment vertical="center"/>
    </xf>
    <xf numFmtId="0" fontId="10" fillId="32" borderId="19" xfId="0" applyFont="1" applyFill="1" applyBorder="1" applyAlignment="1">
      <alignment/>
    </xf>
    <xf numFmtId="187" fontId="7" fillId="0" borderId="0" xfId="33" applyNumberFormat="1" applyFont="1" applyAlignment="1">
      <alignment/>
    </xf>
    <xf numFmtId="180" fontId="10" fillId="35" borderId="10" xfId="0" applyNumberFormat="1" applyFont="1" applyFill="1" applyBorder="1" applyAlignment="1">
      <alignment vertical="center"/>
    </xf>
    <xf numFmtId="0" fontId="10" fillId="32" borderId="16" xfId="0" applyFont="1" applyFill="1" applyBorder="1" applyAlignment="1">
      <alignment/>
    </xf>
    <xf numFmtId="187" fontId="10" fillId="32" borderId="16" xfId="33" applyNumberFormat="1" applyFont="1" applyFill="1" applyBorder="1" applyAlignment="1">
      <alignment/>
    </xf>
    <xf numFmtId="180" fontId="10" fillId="0" borderId="17" xfId="0" applyNumberFormat="1" applyFont="1" applyFill="1" applyBorder="1" applyAlignment="1">
      <alignment vertical="center"/>
    </xf>
    <xf numFmtId="0" fontId="8" fillId="0" borderId="19" xfId="0" applyFont="1" applyBorder="1" applyAlignment="1">
      <alignment/>
    </xf>
    <xf numFmtId="187" fontId="7" fillId="0" borderId="28" xfId="33" applyNumberFormat="1" applyFont="1" applyBorder="1" applyAlignment="1">
      <alignment/>
    </xf>
    <xf numFmtId="187" fontId="13" fillId="0" borderId="16" xfId="33" applyNumberFormat="1" applyFont="1" applyBorder="1" applyAlignment="1">
      <alignment/>
    </xf>
    <xf numFmtId="187" fontId="10" fillId="0" borderId="0" xfId="33" applyNumberFormat="1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187" fontId="4" fillId="0" borderId="0" xfId="0" applyNumberFormat="1" applyFont="1" applyFill="1" applyBorder="1" applyAlignment="1">
      <alignment horizontal="left"/>
    </xf>
    <xf numFmtId="43" fontId="4" fillId="0" borderId="0" xfId="0" applyNumberFormat="1" applyFont="1" applyFill="1" applyBorder="1" applyAlignment="1">
      <alignment horizontal="left"/>
    </xf>
    <xf numFmtId="187" fontId="4" fillId="0" borderId="0" xfId="33" applyNumberFormat="1" applyFont="1" applyFill="1" applyBorder="1" applyAlignment="1">
      <alignment horizontal="left"/>
    </xf>
    <xf numFmtId="43" fontId="4" fillId="0" borderId="0" xfId="33" applyNumberFormat="1" applyFont="1" applyFill="1" applyBorder="1" applyAlignment="1">
      <alignment horizontal="left"/>
    </xf>
    <xf numFmtId="180" fontId="10" fillId="35" borderId="25" xfId="0" applyNumberFormat="1" applyFont="1" applyFill="1" applyBorder="1" applyAlignment="1">
      <alignment vertical="center"/>
    </xf>
    <xf numFmtId="0" fontId="10" fillId="32" borderId="29" xfId="0" applyFont="1" applyFill="1" applyBorder="1" applyAlignment="1">
      <alignment/>
    </xf>
    <xf numFmtId="187" fontId="10" fillId="32" borderId="30" xfId="33" applyNumberFormat="1" applyFont="1" applyFill="1" applyBorder="1" applyAlignment="1">
      <alignment/>
    </xf>
    <xf numFmtId="187" fontId="3" fillId="0" borderId="31" xfId="33" applyNumberFormat="1" applyFont="1" applyBorder="1" applyAlignment="1">
      <alignment vertical="center"/>
    </xf>
    <xf numFmtId="187" fontId="3" fillId="0" borderId="23" xfId="33" applyNumberFormat="1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187" fontId="4" fillId="33" borderId="28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0" fillId="0" borderId="10" xfId="0" applyFont="1" applyFill="1" applyBorder="1" applyAlignment="1">
      <alignment horizontal="right"/>
    </xf>
    <xf numFmtId="0" fontId="10" fillId="34" borderId="10" xfId="0" applyFont="1" applyFill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10" fillId="0" borderId="25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10" fillId="0" borderId="17" xfId="0" applyFont="1" applyBorder="1" applyAlignment="1">
      <alignment horizontal="right"/>
    </xf>
    <xf numFmtId="0" fontId="9" fillId="32" borderId="17" xfId="0" applyFont="1" applyFill="1" applyBorder="1" applyAlignment="1">
      <alignment horizontal="right"/>
    </xf>
    <xf numFmtId="0" fontId="7" fillId="0" borderId="27" xfId="0" applyFont="1" applyFill="1" applyBorder="1" applyAlignment="1">
      <alignment horizontal="right"/>
    </xf>
    <xf numFmtId="180" fontId="10" fillId="35" borderId="17" xfId="0" applyNumberFormat="1" applyFont="1" applyFill="1" applyBorder="1" applyAlignment="1">
      <alignment horizontal="right" vertical="center"/>
    </xf>
    <xf numFmtId="180" fontId="10" fillId="0" borderId="0" xfId="0" applyNumberFormat="1" applyFont="1" applyFill="1" applyBorder="1" applyAlignment="1">
      <alignment horizontal="right" vertical="center"/>
    </xf>
    <xf numFmtId="180" fontId="10" fillId="35" borderId="10" xfId="0" applyNumberFormat="1" applyFont="1" applyFill="1" applyBorder="1" applyAlignment="1">
      <alignment horizontal="right" vertical="center"/>
    </xf>
    <xf numFmtId="180" fontId="10" fillId="35" borderId="25" xfId="0" applyNumberFormat="1" applyFont="1" applyFill="1" applyBorder="1" applyAlignment="1">
      <alignment horizontal="right" vertical="center"/>
    </xf>
    <xf numFmtId="180" fontId="10" fillId="0" borderId="17" xfId="0" applyNumberFormat="1" applyFont="1" applyFill="1" applyBorder="1" applyAlignment="1">
      <alignment horizontal="right" vertical="center"/>
    </xf>
    <xf numFmtId="0" fontId="7" fillId="33" borderId="13" xfId="0" applyFont="1" applyFill="1" applyBorder="1" applyAlignment="1">
      <alignment horizontal="right"/>
    </xf>
    <xf numFmtId="0" fontId="7" fillId="33" borderId="14" xfId="0" applyFont="1" applyFill="1" applyBorder="1" applyAlignment="1">
      <alignment horizontal="right"/>
    </xf>
    <xf numFmtId="192" fontId="7" fillId="0" borderId="0" xfId="0" applyNumberFormat="1" applyFont="1" applyFill="1" applyBorder="1" applyAlignment="1">
      <alignment/>
    </xf>
    <xf numFmtId="192" fontId="10" fillId="0" borderId="0" xfId="33" applyNumberFormat="1" applyFont="1" applyFill="1" applyBorder="1" applyAlignment="1">
      <alignment/>
    </xf>
    <xf numFmtId="192" fontId="9" fillId="0" borderId="0" xfId="0" applyNumberFormat="1" applyFont="1" applyFill="1" applyBorder="1" applyAlignment="1">
      <alignment vertical="center"/>
    </xf>
    <xf numFmtId="192" fontId="9" fillId="0" borderId="0" xfId="0" applyNumberFormat="1" applyFont="1" applyFill="1" applyBorder="1" applyAlignment="1">
      <alignment/>
    </xf>
    <xf numFmtId="192" fontId="10" fillId="0" borderId="0" xfId="0" applyNumberFormat="1" applyFont="1" applyFill="1" applyBorder="1" applyAlignment="1">
      <alignment/>
    </xf>
    <xf numFmtId="192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80" fontId="7" fillId="0" borderId="0" xfId="0" applyNumberFormat="1" applyFont="1" applyFill="1" applyAlignment="1">
      <alignment/>
    </xf>
    <xf numFmtId="4" fontId="10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192" fontId="10" fillId="0" borderId="0" xfId="0" applyNumberFormat="1" applyFont="1" applyFill="1" applyBorder="1" applyAlignment="1">
      <alignment horizontal="center"/>
    </xf>
    <xf numFmtId="184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82" fontId="1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187" fontId="9" fillId="0" borderId="0" xfId="33" applyNumberFormat="1" applyFont="1" applyFill="1" applyBorder="1" applyAlignment="1">
      <alignment vertical="center"/>
    </xf>
    <xf numFmtId="187" fontId="10" fillId="0" borderId="0" xfId="33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187" fontId="9" fillId="0" borderId="0" xfId="33" applyNumberFormat="1" applyFont="1" applyFill="1" applyBorder="1" applyAlignment="1">
      <alignment/>
    </xf>
    <xf numFmtId="44" fontId="9" fillId="0" borderId="0" xfId="38" applyFont="1" applyFill="1" applyBorder="1" applyAlignment="1">
      <alignment/>
    </xf>
    <xf numFmtId="192" fontId="11" fillId="0" borderId="0" xfId="49" applyNumberFormat="1" applyFont="1" applyFill="1" applyBorder="1" applyAlignment="1">
      <alignment/>
    </xf>
    <xf numFmtId="182" fontId="11" fillId="0" borderId="0" xfId="49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192" fontId="13" fillId="0" borderId="0" xfId="33" applyNumberFormat="1" applyFont="1" applyFill="1" applyBorder="1" applyAlignment="1">
      <alignment/>
    </xf>
    <xf numFmtId="192" fontId="18" fillId="0" borderId="0" xfId="33" applyNumberFormat="1" applyFont="1" applyFill="1" applyBorder="1" applyAlignment="1">
      <alignment horizontal="center"/>
    </xf>
    <xf numFmtId="182" fontId="12" fillId="0" borderId="0" xfId="49" applyNumberFormat="1" applyFont="1" applyFill="1" applyBorder="1" applyAlignment="1">
      <alignment/>
    </xf>
    <xf numFmtId="192" fontId="13" fillId="0" borderId="0" xfId="33" applyNumberFormat="1" applyFont="1" applyFill="1" applyBorder="1" applyAlignment="1">
      <alignment/>
    </xf>
    <xf numFmtId="182" fontId="8" fillId="0" borderId="0" xfId="0" applyNumberFormat="1" applyFont="1" applyFill="1" applyBorder="1" applyAlignment="1">
      <alignment/>
    </xf>
    <xf numFmtId="0" fontId="10" fillId="0" borderId="32" xfId="0" applyFont="1" applyBorder="1" applyAlignment="1">
      <alignment horizontal="right"/>
    </xf>
    <xf numFmtId="0" fontId="10" fillId="0" borderId="33" xfId="0" applyFont="1" applyBorder="1" applyAlignment="1">
      <alignment horizontal="right"/>
    </xf>
    <xf numFmtId="180" fontId="10" fillId="33" borderId="21" xfId="0" applyNumberFormat="1" applyFont="1" applyFill="1" applyBorder="1" applyAlignment="1">
      <alignment/>
    </xf>
    <xf numFmtId="0" fontId="10" fillId="34" borderId="16" xfId="0" applyFont="1" applyFill="1" applyBorder="1" applyAlignment="1">
      <alignment/>
    </xf>
    <xf numFmtId="0" fontId="17" fillId="0" borderId="0" xfId="0" applyFont="1" applyAlignment="1">
      <alignment/>
    </xf>
    <xf numFmtId="187" fontId="4" fillId="36" borderId="16" xfId="33" applyNumberFormat="1" applyFont="1" applyFill="1" applyBorder="1" applyAlignment="1">
      <alignment horizontal="left"/>
    </xf>
    <xf numFmtId="0" fontId="3" fillId="0" borderId="10" xfId="0" applyFont="1" applyBorder="1" applyAlignment="1">
      <alignment vertical="center"/>
    </xf>
    <xf numFmtId="0" fontId="4" fillId="36" borderId="10" xfId="0" applyFont="1" applyFill="1" applyBorder="1" applyAlignment="1">
      <alignment vertical="center"/>
    </xf>
    <xf numFmtId="187" fontId="4" fillId="36" borderId="16" xfId="0" applyNumberFormat="1" applyFont="1" applyFill="1" applyBorder="1" applyAlignment="1">
      <alignment horizontal="left"/>
    </xf>
    <xf numFmtId="0" fontId="4" fillId="36" borderId="10" xfId="0" applyFont="1" applyFill="1" applyBorder="1" applyAlignment="1">
      <alignment/>
    </xf>
    <xf numFmtId="0" fontId="21" fillId="0" borderId="0" xfId="0" applyFont="1" applyAlignment="1">
      <alignment/>
    </xf>
    <xf numFmtId="14" fontId="15" fillId="0" borderId="0" xfId="0" applyNumberFormat="1" applyFont="1" applyAlignment="1">
      <alignment/>
    </xf>
    <xf numFmtId="14" fontId="10" fillId="0" borderId="0" xfId="0" applyNumberFormat="1" applyFont="1" applyAlignment="1">
      <alignment/>
    </xf>
    <xf numFmtId="14" fontId="20" fillId="0" borderId="0" xfId="0" applyNumberFormat="1" applyFont="1" applyAlignment="1">
      <alignment/>
    </xf>
    <xf numFmtId="0" fontId="10" fillId="0" borderId="0" xfId="0" applyFont="1" applyAlignment="1">
      <alignment horizontal="right"/>
    </xf>
    <xf numFmtId="0" fontId="0" fillId="0" borderId="0" xfId="0" applyBorder="1" applyAlignment="1">
      <alignment/>
    </xf>
    <xf numFmtId="187" fontId="10" fillId="0" borderId="29" xfId="33" applyNumberFormat="1" applyFont="1" applyBorder="1" applyAlignment="1">
      <alignment/>
    </xf>
    <xf numFmtId="187" fontId="10" fillId="0" borderId="23" xfId="33" applyNumberFormat="1" applyFont="1" applyFill="1" applyBorder="1" applyAlignment="1">
      <alignment/>
    </xf>
    <xf numFmtId="0" fontId="13" fillId="0" borderId="16" xfId="0" applyFont="1" applyBorder="1" applyAlignment="1">
      <alignment/>
    </xf>
    <xf numFmtId="187" fontId="13" fillId="0" borderId="16" xfId="33" applyNumberFormat="1" applyFont="1" applyBorder="1" applyAlignment="1">
      <alignment/>
    </xf>
    <xf numFmtId="0" fontId="13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0" fontId="10" fillId="0" borderId="18" xfId="0" applyFont="1" applyFill="1" applyBorder="1" applyAlignment="1">
      <alignment/>
    </xf>
    <xf numFmtId="187" fontId="10" fillId="0" borderId="31" xfId="33" applyNumberFormat="1" applyFont="1" applyFill="1" applyBorder="1" applyAlignment="1">
      <alignment/>
    </xf>
    <xf numFmtId="187" fontId="22" fillId="0" borderId="16" xfId="33" applyNumberFormat="1" applyFont="1" applyFill="1" applyBorder="1" applyAlignment="1">
      <alignment/>
    </xf>
    <xf numFmtId="192" fontId="23" fillId="0" borderId="0" xfId="33" applyNumberFormat="1" applyFont="1" applyFill="1" applyBorder="1" applyAlignment="1">
      <alignment/>
    </xf>
    <xf numFmtId="192" fontId="23" fillId="0" borderId="0" xfId="0" applyNumberFormat="1" applyFont="1" applyFill="1" applyBorder="1" applyAlignment="1">
      <alignment/>
    </xf>
    <xf numFmtId="192" fontId="24" fillId="0" borderId="0" xfId="0" applyNumberFormat="1" applyFont="1" applyFill="1" applyAlignment="1">
      <alignment/>
    </xf>
    <xf numFmtId="192" fontId="25" fillId="0" borderId="0" xfId="33" applyNumberFormat="1" applyFont="1" applyFill="1" applyBorder="1" applyAlignment="1">
      <alignment/>
    </xf>
    <xf numFmtId="0" fontId="13" fillId="0" borderId="16" xfId="0" applyFont="1" applyBorder="1" applyAlignment="1">
      <alignment/>
    </xf>
    <xf numFmtId="187" fontId="13" fillId="0" borderId="16" xfId="33" applyNumberFormat="1" applyFont="1" applyFill="1" applyBorder="1" applyAlignment="1">
      <alignment/>
    </xf>
    <xf numFmtId="0" fontId="7" fillId="0" borderId="14" xfId="0" applyFont="1" applyBorder="1" applyAlignment="1">
      <alignment horizontal="right"/>
    </xf>
    <xf numFmtId="184" fontId="10" fillId="32" borderId="34" xfId="0" applyNumberFormat="1" applyFont="1" applyFill="1" applyBorder="1" applyAlignment="1">
      <alignment horizontal="center"/>
    </xf>
    <xf numFmtId="0" fontId="10" fillId="32" borderId="35" xfId="0" applyFont="1" applyFill="1" applyBorder="1" applyAlignment="1">
      <alignment horizontal="center"/>
    </xf>
    <xf numFmtId="187" fontId="3" fillId="0" borderId="36" xfId="33" applyNumberFormat="1" applyFont="1" applyBorder="1" applyAlignment="1">
      <alignment vertical="center"/>
    </xf>
    <xf numFmtId="187" fontId="3" fillId="0" borderId="37" xfId="33" applyNumberFormat="1" applyFont="1" applyBorder="1" applyAlignment="1">
      <alignment horizontal="left"/>
    </xf>
    <xf numFmtId="187" fontId="4" fillId="36" borderId="37" xfId="33" applyNumberFormat="1" applyFont="1" applyFill="1" applyBorder="1" applyAlignment="1">
      <alignment horizontal="left"/>
    </xf>
    <xf numFmtId="0" fontId="3" fillId="0" borderId="38" xfId="0" applyFont="1" applyBorder="1" applyAlignment="1">
      <alignment horizontal="left"/>
    </xf>
    <xf numFmtId="187" fontId="4" fillId="36" borderId="37" xfId="0" applyNumberFormat="1" applyFont="1" applyFill="1" applyBorder="1" applyAlignment="1">
      <alignment horizontal="left"/>
    </xf>
    <xf numFmtId="187" fontId="3" fillId="0" borderId="38" xfId="33" applyNumberFormat="1" applyFont="1" applyBorder="1" applyAlignment="1">
      <alignment horizontal="left"/>
    </xf>
    <xf numFmtId="187" fontId="3" fillId="36" borderId="38" xfId="33" applyNumberFormat="1" applyFont="1" applyFill="1" applyBorder="1" applyAlignment="1">
      <alignment horizontal="left"/>
    </xf>
    <xf numFmtId="187" fontId="4" fillId="33" borderId="39" xfId="0" applyNumberFormat="1" applyFont="1" applyFill="1" applyBorder="1" applyAlignment="1">
      <alignment horizontal="left"/>
    </xf>
    <xf numFmtId="187" fontId="4" fillId="36" borderId="23" xfId="33" applyNumberFormat="1" applyFont="1" applyFill="1" applyBorder="1" applyAlignment="1">
      <alignment horizontal="left"/>
    </xf>
    <xf numFmtId="187" fontId="4" fillId="36" borderId="23" xfId="0" applyNumberFormat="1" applyFont="1" applyFill="1" applyBorder="1" applyAlignment="1">
      <alignment horizontal="left"/>
    </xf>
    <xf numFmtId="187" fontId="4" fillId="0" borderId="37" xfId="33" applyNumberFormat="1" applyFont="1" applyBorder="1" applyAlignment="1">
      <alignment vertical="center"/>
    </xf>
    <xf numFmtId="187" fontId="4" fillId="0" borderId="37" xfId="33" applyNumberFormat="1" applyFont="1" applyBorder="1" applyAlignment="1">
      <alignment horizontal="left"/>
    </xf>
    <xf numFmtId="187" fontId="4" fillId="33" borderId="40" xfId="33" applyNumberFormat="1" applyFont="1" applyFill="1" applyBorder="1" applyAlignment="1">
      <alignment horizontal="left"/>
    </xf>
    <xf numFmtId="187" fontId="4" fillId="0" borderId="23" xfId="33" applyNumberFormat="1" applyFont="1" applyBorder="1" applyAlignment="1">
      <alignment vertical="center"/>
    </xf>
    <xf numFmtId="0" fontId="3" fillId="0" borderId="10" xfId="0" applyFont="1" applyBorder="1" applyAlignment="1">
      <alignment horizontal="left"/>
    </xf>
    <xf numFmtId="187" fontId="4" fillId="0" borderId="23" xfId="33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36" borderId="10" xfId="0" applyFont="1" applyFill="1" applyBorder="1" applyAlignment="1">
      <alignment horizontal="left"/>
    </xf>
    <xf numFmtId="0" fontId="3" fillId="0" borderId="10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left"/>
    </xf>
    <xf numFmtId="187" fontId="4" fillId="33" borderId="17" xfId="0" applyNumberFormat="1" applyFont="1" applyFill="1" applyBorder="1" applyAlignment="1">
      <alignment horizontal="left"/>
    </xf>
    <xf numFmtId="187" fontId="4" fillId="33" borderId="28" xfId="33" applyNumberFormat="1" applyFont="1" applyFill="1" applyBorder="1" applyAlignment="1">
      <alignment horizontal="left"/>
    </xf>
    <xf numFmtId="0" fontId="10" fillId="32" borderId="11" xfId="0" applyFont="1" applyFill="1" applyBorder="1" applyAlignment="1">
      <alignment horizontal="right"/>
    </xf>
    <xf numFmtId="0" fontId="10" fillId="32" borderId="12" xfId="0" applyFont="1" applyFill="1" applyBorder="1" applyAlignment="1">
      <alignment horizontal="right"/>
    </xf>
    <xf numFmtId="14" fontId="7" fillId="0" borderId="0" xfId="0" applyNumberFormat="1" applyFont="1" applyAlignment="1">
      <alignment/>
    </xf>
    <xf numFmtId="0" fontId="19" fillId="0" borderId="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187" fontId="10" fillId="34" borderId="16" xfId="33" applyNumberFormat="1" applyFont="1" applyFill="1" applyBorder="1" applyAlignment="1">
      <alignment/>
    </xf>
    <xf numFmtId="0" fontId="7" fillId="0" borderId="10" xfId="0" applyFont="1" applyFill="1" applyBorder="1" applyAlignment="1">
      <alignment horizontal="right"/>
    </xf>
    <xf numFmtId="187" fontId="26" fillId="0" borderId="16" xfId="33" applyNumberFormat="1" applyFont="1" applyBorder="1" applyAlignment="1">
      <alignment horizontal="left"/>
    </xf>
    <xf numFmtId="187" fontId="26" fillId="0" borderId="23" xfId="33" applyNumberFormat="1" applyFont="1" applyBorder="1" applyAlignment="1">
      <alignment horizontal="left"/>
    </xf>
    <xf numFmtId="192" fontId="19" fillId="0" borderId="0" xfId="33" applyNumberFormat="1" applyFont="1" applyFill="1" applyBorder="1" applyAlignment="1">
      <alignment/>
    </xf>
    <xf numFmtId="0" fontId="24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Alignment="1">
      <alignment/>
    </xf>
    <xf numFmtId="192" fontId="19" fillId="0" borderId="0" xfId="33" applyNumberFormat="1" applyFont="1" applyFill="1" applyBorder="1" applyAlignment="1">
      <alignment/>
    </xf>
    <xf numFmtId="0" fontId="10" fillId="0" borderId="29" xfId="0" applyFont="1" applyFill="1" applyBorder="1" applyAlignment="1">
      <alignment/>
    </xf>
    <xf numFmtId="0" fontId="10" fillId="0" borderId="29" xfId="0" applyFont="1" applyBorder="1" applyAlignment="1">
      <alignment/>
    </xf>
    <xf numFmtId="0" fontId="10" fillId="0" borderId="25" xfId="0" applyFont="1" applyFill="1" applyBorder="1" applyAlignment="1">
      <alignment horizontal="right"/>
    </xf>
    <xf numFmtId="0" fontId="10" fillId="0" borderId="25" xfId="0" applyFont="1" applyFill="1" applyBorder="1" applyAlignment="1">
      <alignment horizontal="left"/>
    </xf>
    <xf numFmtId="187" fontId="10" fillId="0" borderId="29" xfId="33" applyNumberFormat="1" applyFont="1" applyFill="1" applyBorder="1" applyAlignment="1">
      <alignment/>
    </xf>
    <xf numFmtId="0" fontId="13" fillId="0" borderId="41" xfId="0" applyFont="1" applyBorder="1" applyAlignment="1">
      <alignment horizontal="right"/>
    </xf>
    <xf numFmtId="0" fontId="13" fillId="0" borderId="42" xfId="0" applyFont="1" applyBorder="1" applyAlignment="1">
      <alignment horizontal="left"/>
    </xf>
    <xf numFmtId="0" fontId="13" fillId="0" borderId="43" xfId="0" applyFont="1" applyBorder="1" applyAlignment="1">
      <alignment/>
    </xf>
    <xf numFmtId="187" fontId="13" fillId="0" borderId="43" xfId="33" applyNumberFormat="1" applyFont="1" applyFill="1" applyBorder="1" applyAlignment="1">
      <alignment/>
    </xf>
    <xf numFmtId="0" fontId="13" fillId="0" borderId="32" xfId="0" applyFont="1" applyBorder="1" applyAlignment="1">
      <alignment horizontal="right"/>
    </xf>
    <xf numFmtId="0" fontId="13" fillId="0" borderId="10" xfId="0" applyFont="1" applyBorder="1" applyAlignment="1">
      <alignment horizontal="left"/>
    </xf>
    <xf numFmtId="0" fontId="7" fillId="0" borderId="10" xfId="0" applyFont="1" applyFill="1" applyBorder="1" applyAlignment="1">
      <alignment/>
    </xf>
    <xf numFmtId="192" fontId="80" fillId="0" borderId="0" xfId="33" applyNumberFormat="1" applyFont="1" applyFill="1" applyBorder="1" applyAlignment="1">
      <alignment/>
    </xf>
    <xf numFmtId="187" fontId="4" fillId="0" borderId="16" xfId="33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186" fontId="10" fillId="0" borderId="22" xfId="33" applyNumberFormat="1" applyFont="1" applyBorder="1" applyAlignment="1">
      <alignment horizontal="center"/>
    </xf>
    <xf numFmtId="186" fontId="10" fillId="34" borderId="0" xfId="33" applyNumberFormat="1" applyFont="1" applyFill="1" applyBorder="1" applyAlignment="1">
      <alignment/>
    </xf>
    <xf numFmtId="186" fontId="7" fillId="0" borderId="0" xfId="0" applyNumberFormat="1" applyFont="1" applyAlignment="1">
      <alignment/>
    </xf>
    <xf numFmtId="186" fontId="10" fillId="0" borderId="23" xfId="33" applyNumberFormat="1" applyFont="1" applyFill="1" applyBorder="1" applyAlignment="1">
      <alignment/>
    </xf>
    <xf numFmtId="186" fontId="7" fillId="0" borderId="0" xfId="33" applyNumberFormat="1" applyFont="1" applyAlignment="1">
      <alignment/>
    </xf>
    <xf numFmtId="186" fontId="10" fillId="0" borderId="31" xfId="33" applyNumberFormat="1" applyFont="1" applyFill="1" applyBorder="1" applyAlignment="1">
      <alignment/>
    </xf>
    <xf numFmtId="186" fontId="10" fillId="0" borderId="23" xfId="33" applyNumberFormat="1" applyFont="1" applyBorder="1" applyAlignment="1">
      <alignment/>
    </xf>
    <xf numFmtId="186" fontId="7" fillId="0" borderId="28" xfId="33" applyNumberFormat="1" applyFont="1" applyBorder="1" applyAlignment="1">
      <alignment/>
    </xf>
    <xf numFmtId="186" fontId="10" fillId="32" borderId="23" xfId="33" applyNumberFormat="1" applyFont="1" applyFill="1" applyBorder="1" applyAlignment="1">
      <alignment/>
    </xf>
    <xf numFmtId="186" fontId="10" fillId="32" borderId="44" xfId="33" applyNumberFormat="1" applyFont="1" applyFill="1" applyBorder="1" applyAlignment="1">
      <alignment/>
    </xf>
    <xf numFmtId="0" fontId="13" fillId="0" borderId="25" xfId="0" applyFont="1" applyBorder="1" applyAlignment="1">
      <alignment horizontal="left"/>
    </xf>
    <xf numFmtId="0" fontId="13" fillId="0" borderId="29" xfId="0" applyFont="1" applyBorder="1" applyAlignment="1">
      <alignment/>
    </xf>
    <xf numFmtId="0" fontId="10" fillId="0" borderId="45" xfId="0" applyFont="1" applyBorder="1" applyAlignment="1">
      <alignment horizontal="left"/>
    </xf>
    <xf numFmtId="0" fontId="10" fillId="0" borderId="46" xfId="0" applyFont="1" applyBorder="1" applyAlignment="1">
      <alignment/>
    </xf>
    <xf numFmtId="187" fontId="10" fillId="0" borderId="46" xfId="33" applyNumberFormat="1" applyFont="1" applyBorder="1" applyAlignment="1">
      <alignment/>
    </xf>
    <xf numFmtId="187" fontId="10" fillId="37" borderId="47" xfId="33" applyNumberFormat="1" applyFont="1" applyFill="1" applyBorder="1" applyAlignment="1">
      <alignment/>
    </xf>
    <xf numFmtId="186" fontId="10" fillId="37" borderId="48" xfId="33" applyNumberFormat="1" applyFont="1" applyFill="1" applyBorder="1" applyAlignment="1">
      <alignment/>
    </xf>
    <xf numFmtId="0" fontId="10" fillId="0" borderId="49" xfId="0" applyFont="1" applyBorder="1" applyAlignment="1">
      <alignment horizontal="left"/>
    </xf>
    <xf numFmtId="0" fontId="10" fillId="0" borderId="50" xfId="0" applyFont="1" applyBorder="1" applyAlignment="1">
      <alignment/>
    </xf>
    <xf numFmtId="187" fontId="10" fillId="0" borderId="50" xfId="33" applyNumberFormat="1" applyFont="1" applyBorder="1" applyAlignment="1">
      <alignment/>
    </xf>
    <xf numFmtId="186" fontId="26" fillId="0" borderId="23" xfId="33" applyNumberFormat="1" applyFont="1" applyBorder="1" applyAlignment="1">
      <alignment horizontal="left"/>
    </xf>
    <xf numFmtId="14" fontId="10" fillId="32" borderId="12" xfId="0" applyNumberFormat="1" applyFont="1" applyFill="1" applyBorder="1" applyAlignment="1">
      <alignment horizontal="center"/>
    </xf>
    <xf numFmtId="186" fontId="3" fillId="0" borderId="23" xfId="33" applyNumberFormat="1" applyFont="1" applyBorder="1" applyAlignment="1">
      <alignment horizontal="left"/>
    </xf>
    <xf numFmtId="186" fontId="4" fillId="36" borderId="23" xfId="33" applyNumberFormat="1" applyFont="1" applyFill="1" applyBorder="1" applyAlignment="1">
      <alignment horizontal="left"/>
    </xf>
    <xf numFmtId="186" fontId="3" fillId="0" borderId="23" xfId="0" applyNumberFormat="1" applyFont="1" applyBorder="1" applyAlignment="1">
      <alignment horizontal="left"/>
    </xf>
    <xf numFmtId="186" fontId="4" fillId="36" borderId="23" xfId="0" applyNumberFormat="1" applyFont="1" applyFill="1" applyBorder="1" applyAlignment="1">
      <alignment horizontal="left"/>
    </xf>
    <xf numFmtId="186" fontId="4" fillId="33" borderId="28" xfId="0" applyNumberFormat="1" applyFont="1" applyFill="1" applyBorder="1" applyAlignment="1">
      <alignment horizontal="left"/>
    </xf>
    <xf numFmtId="186" fontId="10" fillId="33" borderId="36" xfId="33" applyNumberFormat="1" applyFont="1" applyFill="1" applyBorder="1" applyAlignment="1">
      <alignment/>
    </xf>
    <xf numFmtId="186" fontId="10" fillId="32" borderId="28" xfId="33" applyNumberFormat="1" applyFont="1" applyFill="1" applyBorder="1" applyAlignment="1">
      <alignment/>
    </xf>
    <xf numFmtId="186" fontId="4" fillId="33" borderId="11" xfId="0" applyNumberFormat="1" applyFont="1" applyFill="1" applyBorder="1" applyAlignment="1">
      <alignment horizontal="left"/>
    </xf>
    <xf numFmtId="186" fontId="4" fillId="33" borderId="20" xfId="0" applyNumberFormat="1" applyFont="1" applyFill="1" applyBorder="1" applyAlignment="1">
      <alignment horizontal="left"/>
    </xf>
    <xf numFmtId="186" fontId="13" fillId="0" borderId="51" xfId="33" applyNumberFormat="1" applyFont="1" applyFill="1" applyBorder="1" applyAlignment="1">
      <alignment/>
    </xf>
    <xf numFmtId="186" fontId="13" fillId="0" borderId="23" xfId="33" applyNumberFormat="1" applyFont="1" applyBorder="1" applyAlignment="1">
      <alignment/>
    </xf>
    <xf numFmtId="186" fontId="10" fillId="0" borderId="28" xfId="33" applyNumberFormat="1" applyFont="1" applyBorder="1" applyAlignment="1">
      <alignment/>
    </xf>
    <xf numFmtId="186" fontId="10" fillId="0" borderId="44" xfId="33" applyNumberFormat="1" applyFont="1" applyBorder="1" applyAlignment="1">
      <alignment/>
    </xf>
    <xf numFmtId="186" fontId="10" fillId="0" borderId="52" xfId="33" applyNumberFormat="1" applyFont="1" applyBorder="1" applyAlignment="1">
      <alignment/>
    </xf>
    <xf numFmtId="186" fontId="10" fillId="0" borderId="26" xfId="33" applyNumberFormat="1" applyFont="1" applyFill="1" applyBorder="1" applyAlignment="1">
      <alignment/>
    </xf>
    <xf numFmtId="186" fontId="10" fillId="0" borderId="53" xfId="33" applyNumberFormat="1" applyFont="1" applyBorder="1" applyAlignment="1">
      <alignment/>
    </xf>
    <xf numFmtId="186" fontId="4" fillId="0" borderId="23" xfId="33" applyNumberFormat="1" applyFont="1" applyBorder="1" applyAlignment="1">
      <alignment vertical="center"/>
    </xf>
    <xf numFmtId="186" fontId="4" fillId="0" borderId="23" xfId="33" applyNumberFormat="1" applyFont="1" applyBorder="1" applyAlignment="1">
      <alignment horizontal="left"/>
    </xf>
    <xf numFmtId="186" fontId="4" fillId="0" borderId="23" xfId="33" applyNumberFormat="1" applyFont="1" applyFill="1" applyBorder="1" applyAlignment="1">
      <alignment horizontal="left"/>
    </xf>
    <xf numFmtId="186" fontId="4" fillId="33" borderId="28" xfId="33" applyNumberFormat="1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87" fontId="0" fillId="0" borderId="28" xfId="33" applyNumberFormat="1" applyFont="1" applyBorder="1" applyAlignment="1">
      <alignment/>
    </xf>
    <xf numFmtId="0" fontId="3" fillId="32" borderId="27" xfId="0" applyFont="1" applyFill="1" applyBorder="1" applyAlignment="1">
      <alignment horizontal="center"/>
    </xf>
    <xf numFmtId="0" fontId="3" fillId="32" borderId="54" xfId="0" applyFont="1" applyFill="1" applyBorder="1" applyAlignment="1">
      <alignment horizontal="center"/>
    </xf>
    <xf numFmtId="0" fontId="3" fillId="32" borderId="49" xfId="0" applyFont="1" applyFill="1" applyBorder="1" applyAlignment="1">
      <alignment horizontal="center"/>
    </xf>
    <xf numFmtId="0" fontId="27" fillId="33" borderId="14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4" fillId="33" borderId="55" xfId="0" applyFont="1" applyFill="1" applyBorder="1" applyAlignment="1">
      <alignment horizontal="center"/>
    </xf>
    <xf numFmtId="0" fontId="3" fillId="33" borderId="0" xfId="47" applyFont="1" applyFill="1" applyBorder="1" applyAlignment="1">
      <alignment horizontal="center"/>
      <protection/>
    </xf>
    <xf numFmtId="0" fontId="3" fillId="33" borderId="21" xfId="47" applyFont="1" applyFill="1" applyBorder="1" applyAlignment="1">
      <alignment horizontal="center"/>
      <protection/>
    </xf>
    <xf numFmtId="0" fontId="28" fillId="34" borderId="56" xfId="0" applyFont="1" applyFill="1" applyBorder="1" applyAlignment="1">
      <alignment/>
    </xf>
    <xf numFmtId="0" fontId="81" fillId="0" borderId="37" xfId="0" applyFont="1" applyFill="1" applyBorder="1" applyAlignment="1" quotePrefix="1">
      <alignment horizontal="right"/>
    </xf>
    <xf numFmtId="0" fontId="28" fillId="34" borderId="57" xfId="0" applyFont="1" applyFill="1" applyBorder="1" applyAlignment="1">
      <alignment/>
    </xf>
    <xf numFmtId="187" fontId="26" fillId="34" borderId="37" xfId="33" applyNumberFormat="1" applyFont="1" applyFill="1" applyBorder="1" applyAlignment="1">
      <alignment/>
    </xf>
    <xf numFmtId="187" fontId="27" fillId="34" borderId="16" xfId="33" applyNumberFormat="1" applyFont="1" applyFill="1" applyBorder="1" applyAlignment="1">
      <alignment horizontal="center"/>
    </xf>
    <xf numFmtId="187" fontId="26" fillId="34" borderId="23" xfId="33" applyNumberFormat="1" applyFont="1" applyFill="1" applyBorder="1" applyAlignment="1">
      <alignment horizontal="center"/>
    </xf>
    <xf numFmtId="187" fontId="26" fillId="34" borderId="16" xfId="33" applyNumberFormat="1" applyFont="1" applyFill="1" applyBorder="1" applyAlignment="1">
      <alignment horizontal="center"/>
    </xf>
    <xf numFmtId="186" fontId="26" fillId="34" borderId="23" xfId="33" applyNumberFormat="1" applyFont="1" applyFill="1" applyBorder="1" applyAlignment="1">
      <alignment horizontal="center"/>
    </xf>
    <xf numFmtId="49" fontId="81" fillId="0" borderId="58" xfId="46" applyNumberFormat="1" applyFont="1" applyFill="1" applyBorder="1" applyAlignment="1">
      <alignment horizontal="right"/>
      <protection/>
    </xf>
    <xf numFmtId="187" fontId="26" fillId="0" borderId="37" xfId="33" applyNumberFormat="1" applyFont="1" applyBorder="1" applyAlignment="1">
      <alignment/>
    </xf>
    <xf numFmtId="187" fontId="26" fillId="0" borderId="16" xfId="33" applyNumberFormat="1" applyFont="1" applyBorder="1" applyAlignment="1">
      <alignment/>
    </xf>
    <xf numFmtId="0" fontId="28" fillId="34" borderId="59" xfId="0" applyFont="1" applyFill="1" applyBorder="1" applyAlignment="1">
      <alignment/>
    </xf>
    <xf numFmtId="0" fontId="28" fillId="34" borderId="60" xfId="0" applyFont="1" applyFill="1" applyBorder="1" applyAlignment="1">
      <alignment/>
    </xf>
    <xf numFmtId="187" fontId="26" fillId="0" borderId="29" xfId="33" applyNumberFormat="1" applyFont="1" applyBorder="1" applyAlignment="1">
      <alignment/>
    </xf>
    <xf numFmtId="187" fontId="26" fillId="0" borderId="61" xfId="33" applyNumberFormat="1" applyFont="1" applyBorder="1" applyAlignment="1">
      <alignment/>
    </xf>
    <xf numFmtId="187" fontId="26" fillId="34" borderId="44" xfId="33" applyNumberFormat="1" applyFont="1" applyFill="1" applyBorder="1" applyAlignment="1">
      <alignment horizontal="center"/>
    </xf>
    <xf numFmtId="0" fontId="28" fillId="35" borderId="62" xfId="0" applyFont="1" applyFill="1" applyBorder="1" applyAlignment="1">
      <alignment/>
    </xf>
    <xf numFmtId="187" fontId="29" fillId="35" borderId="40" xfId="33" applyNumberFormat="1" applyFont="1" applyFill="1" applyBorder="1" applyAlignment="1">
      <alignment/>
    </xf>
    <xf numFmtId="187" fontId="29" fillId="35" borderId="19" xfId="33" applyNumberFormat="1" applyFont="1" applyFill="1" applyBorder="1" applyAlignment="1">
      <alignment/>
    </xf>
    <xf numFmtId="187" fontId="29" fillId="35" borderId="28" xfId="33" applyNumberFormat="1" applyFont="1" applyFill="1" applyBorder="1" applyAlignment="1">
      <alignment/>
    </xf>
    <xf numFmtId="186" fontId="29" fillId="35" borderId="28" xfId="33" applyNumberFormat="1" applyFont="1" applyFill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0" fontId="27" fillId="35" borderId="63" xfId="0" applyFont="1" applyFill="1" applyBorder="1" applyAlignment="1">
      <alignment horizontal="center"/>
    </xf>
    <xf numFmtId="0" fontId="27" fillId="35" borderId="50" xfId="0" applyFont="1" applyFill="1" applyBorder="1" applyAlignment="1">
      <alignment horizontal="center"/>
    </xf>
    <xf numFmtId="49" fontId="26" fillId="34" borderId="64" xfId="33" applyNumberFormat="1" applyFont="1" applyFill="1" applyBorder="1" applyAlignment="1">
      <alignment/>
    </xf>
    <xf numFmtId="187" fontId="30" fillId="35" borderId="19" xfId="33" applyNumberFormat="1" applyFont="1" applyFill="1" applyBorder="1" applyAlignment="1">
      <alignment/>
    </xf>
    <xf numFmtId="187" fontId="30" fillId="35" borderId="28" xfId="33" applyNumberFormat="1" applyFont="1" applyFill="1" applyBorder="1" applyAlignment="1">
      <alignment/>
    </xf>
    <xf numFmtId="0" fontId="14" fillId="0" borderId="0" xfId="0" applyFont="1" applyAlignment="1">
      <alignment horizontal="center"/>
    </xf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10" fillId="33" borderId="65" xfId="0" applyFont="1" applyFill="1" applyBorder="1" applyAlignment="1">
      <alignment horizontal="left"/>
    </xf>
    <xf numFmtId="0" fontId="10" fillId="33" borderId="24" xfId="0" applyFont="1" applyFill="1" applyBorder="1" applyAlignment="1">
      <alignment horizontal="left"/>
    </xf>
    <xf numFmtId="0" fontId="10" fillId="33" borderId="66" xfId="0" applyFont="1" applyFill="1" applyBorder="1" applyAlignment="1">
      <alignment horizontal="left"/>
    </xf>
    <xf numFmtId="0" fontId="10" fillId="33" borderId="26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33" borderId="10" xfId="0" applyFont="1" applyFill="1" applyBorder="1" applyAlignment="1" quotePrefix="1">
      <alignment horizontal="right"/>
    </xf>
    <xf numFmtId="0" fontId="4" fillId="33" borderId="37" xfId="0" applyFont="1" applyFill="1" applyBorder="1" applyAlignment="1" quotePrefix="1">
      <alignment horizontal="right"/>
    </xf>
    <xf numFmtId="0" fontId="4" fillId="33" borderId="16" xfId="0" applyFont="1" applyFill="1" applyBorder="1" applyAlignment="1">
      <alignment horizontal="left"/>
    </xf>
    <xf numFmtId="187" fontId="4" fillId="33" borderId="16" xfId="33" applyNumberFormat="1" applyFont="1" applyFill="1" applyBorder="1" applyAlignment="1">
      <alignment horizontal="center"/>
    </xf>
    <xf numFmtId="187" fontId="4" fillId="33" borderId="23" xfId="33" applyNumberFormat="1" applyFont="1" applyFill="1" applyBorder="1" applyAlignment="1">
      <alignment horizontal="center"/>
    </xf>
    <xf numFmtId="186" fontId="4" fillId="33" borderId="16" xfId="33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87" fontId="26" fillId="38" borderId="45" xfId="33" applyNumberFormat="1" applyFont="1" applyFill="1" applyBorder="1" applyAlignment="1">
      <alignment/>
    </xf>
    <xf numFmtId="49" fontId="4" fillId="38" borderId="58" xfId="46" applyNumberFormat="1" applyFont="1" applyFill="1" applyBorder="1" applyAlignment="1">
      <alignment horizontal="right"/>
      <protection/>
    </xf>
    <xf numFmtId="187" fontId="26" fillId="38" borderId="46" xfId="33" applyNumberFormat="1" applyFont="1" applyFill="1" applyBorder="1" applyAlignment="1">
      <alignment/>
    </xf>
    <xf numFmtId="187" fontId="26" fillId="38" borderId="46" xfId="33" applyNumberFormat="1" applyFont="1" applyFill="1" applyBorder="1" applyAlignment="1">
      <alignment/>
    </xf>
    <xf numFmtId="187" fontId="26" fillId="38" borderId="52" xfId="33" applyNumberFormat="1" applyFont="1" applyFill="1" applyBorder="1" applyAlignment="1">
      <alignment/>
    </xf>
    <xf numFmtId="186" fontId="26" fillId="38" borderId="46" xfId="33" applyNumberFormat="1" applyFont="1" applyFill="1" applyBorder="1" applyAlignment="1">
      <alignment/>
    </xf>
    <xf numFmtId="187" fontId="26" fillId="32" borderId="45" xfId="33" applyNumberFormat="1" applyFont="1" applyFill="1" applyBorder="1" applyAlignment="1">
      <alignment/>
    </xf>
    <xf numFmtId="187" fontId="27" fillId="32" borderId="58" xfId="33" applyNumberFormat="1" applyFont="1" applyFill="1" applyBorder="1" applyAlignment="1">
      <alignment/>
    </xf>
    <xf numFmtId="187" fontId="27" fillId="32" borderId="46" xfId="33" applyNumberFormat="1" applyFont="1" applyFill="1" applyBorder="1" applyAlignment="1">
      <alignment horizontal="left"/>
    </xf>
    <xf numFmtId="187" fontId="27" fillId="32" borderId="46" xfId="33" applyNumberFormat="1" applyFont="1" applyFill="1" applyBorder="1" applyAlignment="1">
      <alignment wrapText="1"/>
    </xf>
    <xf numFmtId="187" fontId="26" fillId="32" borderId="46" xfId="33" applyNumberFormat="1" applyFont="1" applyFill="1" applyBorder="1" applyAlignment="1">
      <alignment/>
    </xf>
    <xf numFmtId="187" fontId="26" fillId="32" borderId="23" xfId="33" applyNumberFormat="1" applyFont="1" applyFill="1" applyBorder="1" applyAlignment="1">
      <alignment/>
    </xf>
    <xf numFmtId="186" fontId="26" fillId="32" borderId="16" xfId="33" applyNumberFormat="1" applyFont="1" applyFill="1" applyBorder="1" applyAlignment="1">
      <alignment/>
    </xf>
    <xf numFmtId="0" fontId="26" fillId="0" borderId="45" xfId="46" applyFont="1" applyFill="1" applyBorder="1" applyAlignment="1">
      <alignment horizontal="right"/>
      <protection/>
    </xf>
    <xf numFmtId="0" fontId="26" fillId="0" borderId="58" xfId="46" applyFont="1" applyFill="1" applyBorder="1" applyAlignment="1" quotePrefix="1">
      <alignment horizontal="right"/>
      <protection/>
    </xf>
    <xf numFmtId="0" fontId="26" fillId="0" borderId="46" xfId="46" applyFont="1" applyFill="1" applyBorder="1" applyAlignment="1">
      <alignment horizontal="left"/>
      <protection/>
    </xf>
    <xf numFmtId="187" fontId="26" fillId="0" borderId="16" xfId="33" applyNumberFormat="1" applyFont="1" applyFill="1" applyBorder="1" applyAlignment="1">
      <alignment/>
    </xf>
    <xf numFmtId="186" fontId="26" fillId="0" borderId="16" xfId="33" applyNumberFormat="1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26" fillId="34" borderId="45" xfId="46" applyFont="1" applyFill="1" applyBorder="1" applyAlignment="1">
      <alignment horizontal="right"/>
      <protection/>
    </xf>
    <xf numFmtId="0" fontId="26" fillId="34" borderId="58" xfId="46" applyFont="1" applyFill="1" applyBorder="1" applyAlignment="1" quotePrefix="1">
      <alignment horizontal="right"/>
      <protection/>
    </xf>
    <xf numFmtId="0" fontId="26" fillId="34" borderId="46" xfId="46" applyFont="1" applyFill="1" applyBorder="1" applyAlignment="1">
      <alignment horizontal="left"/>
      <protection/>
    </xf>
    <xf numFmtId="187" fontId="26" fillId="34" borderId="16" xfId="33" applyNumberFormat="1" applyFont="1" applyFill="1" applyBorder="1" applyAlignment="1">
      <alignment/>
    </xf>
    <xf numFmtId="0" fontId="3" fillId="32" borderId="45" xfId="46" applyFont="1" applyFill="1" applyBorder="1" applyAlignment="1">
      <alignment horizontal="right"/>
      <protection/>
    </xf>
    <xf numFmtId="0" fontId="4" fillId="32" borderId="58" xfId="46" applyFont="1" applyFill="1" applyBorder="1" applyAlignment="1" quotePrefix="1">
      <alignment horizontal="center"/>
      <protection/>
    </xf>
    <xf numFmtId="0" fontId="4" fillId="32" borderId="46" xfId="46" applyFont="1" applyFill="1" applyBorder="1" applyAlignment="1">
      <alignment horizontal="left"/>
      <protection/>
    </xf>
    <xf numFmtId="187" fontId="26" fillId="32" borderId="16" xfId="33" applyNumberFormat="1" applyFont="1" applyFill="1" applyBorder="1" applyAlignment="1">
      <alignment/>
    </xf>
    <xf numFmtId="0" fontId="26" fillId="0" borderId="10" xfId="46" applyFont="1" applyFill="1" applyBorder="1" applyAlignment="1">
      <alignment horizontal="right"/>
      <protection/>
    </xf>
    <xf numFmtId="0" fontId="26" fillId="0" borderId="16" xfId="46" applyFont="1" applyFill="1" applyBorder="1" applyAlignment="1">
      <alignment horizontal="left"/>
      <protection/>
    </xf>
    <xf numFmtId="187" fontId="26" fillId="0" borderId="16" xfId="33" applyNumberFormat="1" applyFont="1" applyFill="1" applyBorder="1" applyAlignment="1">
      <alignment horizontal="center"/>
    </xf>
    <xf numFmtId="0" fontId="3" fillId="0" borderId="10" xfId="46" applyFont="1" applyFill="1" applyBorder="1" applyAlignment="1">
      <alignment horizontal="right"/>
      <protection/>
    </xf>
    <xf numFmtId="0" fontId="3" fillId="34" borderId="58" xfId="46" applyFont="1" applyFill="1" applyBorder="1" applyAlignment="1" quotePrefix="1">
      <alignment horizontal="right"/>
      <protection/>
    </xf>
    <xf numFmtId="0" fontId="3" fillId="0" borderId="16" xfId="46" applyFont="1" applyFill="1" applyBorder="1" applyAlignment="1">
      <alignment horizontal="left"/>
      <protection/>
    </xf>
    <xf numFmtId="187" fontId="3" fillId="34" borderId="16" xfId="33" applyNumberFormat="1" applyFont="1" applyFill="1" applyBorder="1" applyAlignment="1">
      <alignment horizontal="left"/>
    </xf>
    <xf numFmtId="0" fontId="3" fillId="32" borderId="10" xfId="46" applyFont="1" applyFill="1" applyBorder="1" applyAlignment="1">
      <alignment horizontal="right"/>
      <protection/>
    </xf>
    <xf numFmtId="0" fontId="4" fillId="32" borderId="16" xfId="46" applyFont="1" applyFill="1" applyBorder="1" applyAlignment="1">
      <alignment horizontal="left"/>
      <protection/>
    </xf>
    <xf numFmtId="187" fontId="3" fillId="32" borderId="16" xfId="33" applyNumberFormat="1" applyFont="1" applyFill="1" applyBorder="1" applyAlignment="1">
      <alignment horizontal="left"/>
    </xf>
    <xf numFmtId="186" fontId="3" fillId="32" borderId="16" xfId="33" applyNumberFormat="1" applyFont="1" applyFill="1" applyBorder="1" applyAlignment="1">
      <alignment horizontal="left"/>
    </xf>
    <xf numFmtId="0" fontId="27" fillId="0" borderId="16" xfId="46" applyFont="1" applyFill="1" applyBorder="1" applyAlignment="1">
      <alignment horizontal="left"/>
      <protection/>
    </xf>
    <xf numFmtId="0" fontId="4" fillId="0" borderId="16" xfId="46" applyFont="1" applyFill="1" applyBorder="1" applyAlignment="1">
      <alignment horizontal="left"/>
      <protection/>
    </xf>
    <xf numFmtId="187" fontId="3" fillId="34" borderId="16" xfId="33" applyNumberFormat="1" applyFont="1" applyFill="1" applyBorder="1" applyAlignment="1">
      <alignment horizontal="center"/>
    </xf>
    <xf numFmtId="0" fontId="53" fillId="0" borderId="10" xfId="46" applyFont="1" applyFill="1" applyBorder="1" applyAlignment="1">
      <alignment horizontal="right"/>
      <protection/>
    </xf>
    <xf numFmtId="0" fontId="3" fillId="0" borderId="37" xfId="46" applyFont="1" applyFill="1" applyBorder="1" applyAlignment="1" quotePrefix="1">
      <alignment horizontal="right"/>
      <protection/>
    </xf>
    <xf numFmtId="0" fontId="26" fillId="0" borderId="37" xfId="46" applyFont="1" applyFill="1" applyBorder="1" applyAlignment="1" quotePrefix="1">
      <alignment horizontal="right"/>
      <protection/>
    </xf>
    <xf numFmtId="187" fontId="3" fillId="0" borderId="16" xfId="33" applyNumberFormat="1" applyFont="1" applyFill="1" applyBorder="1" applyAlignment="1">
      <alignment horizontal="center"/>
    </xf>
    <xf numFmtId="0" fontId="54" fillId="0" borderId="10" xfId="46" applyFont="1" applyFill="1" applyBorder="1" applyAlignment="1">
      <alignment horizontal="right"/>
      <protection/>
    </xf>
    <xf numFmtId="0" fontId="54" fillId="34" borderId="58" xfId="46" applyFont="1" applyFill="1" applyBorder="1" applyAlignment="1" quotePrefix="1">
      <alignment horizontal="right"/>
      <protection/>
    </xf>
    <xf numFmtId="0" fontId="3" fillId="34" borderId="10" xfId="46" applyFont="1" applyFill="1" applyBorder="1" applyAlignment="1">
      <alignment horizontal="right"/>
      <protection/>
    </xf>
    <xf numFmtId="0" fontId="26" fillId="34" borderId="16" xfId="46" applyFont="1" applyFill="1" applyBorder="1" applyAlignment="1">
      <alignment horizontal="left"/>
      <protection/>
    </xf>
    <xf numFmtId="0" fontId="3" fillId="0" borderId="58" xfId="46" applyFont="1" applyFill="1" applyBorder="1" applyAlignment="1" quotePrefix="1">
      <alignment horizontal="right"/>
      <protection/>
    </xf>
    <xf numFmtId="0" fontId="26" fillId="0" borderId="0" xfId="0" applyFont="1" applyFill="1" applyBorder="1" applyAlignment="1">
      <alignment/>
    </xf>
    <xf numFmtId="0" fontId="52" fillId="34" borderId="58" xfId="46" applyFont="1" applyFill="1" applyBorder="1" applyAlignment="1" quotePrefix="1">
      <alignment horizontal="right"/>
      <protection/>
    </xf>
    <xf numFmtId="0" fontId="52" fillId="32" borderId="10" xfId="46" applyFont="1" applyFill="1" applyBorder="1" applyAlignment="1">
      <alignment horizontal="right"/>
      <protection/>
    </xf>
    <xf numFmtId="0" fontId="4" fillId="32" borderId="58" xfId="46" applyFont="1" applyFill="1" applyBorder="1" applyAlignment="1" quotePrefix="1">
      <alignment horizontal="right"/>
      <protection/>
    </xf>
    <xf numFmtId="187" fontId="4" fillId="32" borderId="16" xfId="33" applyNumberFormat="1" applyFont="1" applyFill="1" applyBorder="1" applyAlignment="1">
      <alignment horizontal="center"/>
    </xf>
    <xf numFmtId="186" fontId="4" fillId="32" borderId="16" xfId="33" applyNumberFormat="1" applyFont="1" applyFill="1" applyBorder="1" applyAlignment="1">
      <alignment horizontal="center"/>
    </xf>
    <xf numFmtId="0" fontId="52" fillId="0" borderId="10" xfId="46" applyFont="1" applyFill="1" applyBorder="1" applyAlignment="1">
      <alignment horizontal="right"/>
      <protection/>
    </xf>
    <xf numFmtId="0" fontId="4" fillId="0" borderId="58" xfId="46" applyFont="1" applyFill="1" applyBorder="1" applyAlignment="1" quotePrefix="1">
      <alignment horizontal="right"/>
      <protection/>
    </xf>
    <xf numFmtId="187" fontId="4" fillId="0" borderId="16" xfId="33" applyNumberFormat="1" applyFont="1" applyFill="1" applyBorder="1" applyAlignment="1">
      <alignment horizontal="center"/>
    </xf>
    <xf numFmtId="186" fontId="3" fillId="34" borderId="16" xfId="33" applyNumberFormat="1" applyFont="1" applyFill="1" applyBorder="1" applyAlignment="1">
      <alignment horizontal="center"/>
    </xf>
    <xf numFmtId="0" fontId="3" fillId="38" borderId="10" xfId="46" applyFont="1" applyFill="1" applyBorder="1" applyAlignment="1">
      <alignment horizontal="right"/>
      <protection/>
    </xf>
    <xf numFmtId="49" fontId="4" fillId="38" borderId="58" xfId="46" applyNumberFormat="1" applyFont="1" applyFill="1" applyBorder="1" applyAlignment="1" quotePrefix="1">
      <alignment horizontal="right"/>
      <protection/>
    </xf>
    <xf numFmtId="0" fontId="4" fillId="38" borderId="16" xfId="46" applyFont="1" applyFill="1" applyBorder="1" applyAlignment="1">
      <alignment horizontal="left"/>
      <protection/>
    </xf>
    <xf numFmtId="187" fontId="3" fillId="38" borderId="16" xfId="33" applyNumberFormat="1" applyFont="1" applyFill="1" applyBorder="1" applyAlignment="1">
      <alignment horizontal="center"/>
    </xf>
    <xf numFmtId="187" fontId="3" fillId="38" borderId="23" xfId="33" applyNumberFormat="1" applyFont="1" applyFill="1" applyBorder="1" applyAlignment="1">
      <alignment horizontal="center"/>
    </xf>
    <xf numFmtId="186" fontId="3" fillId="39" borderId="16" xfId="33" applyNumberFormat="1" applyFont="1" applyFill="1" applyBorder="1" applyAlignment="1">
      <alignment horizontal="center"/>
    </xf>
    <xf numFmtId="49" fontId="4" fillId="39" borderId="58" xfId="0" applyNumberFormat="1" applyFont="1" applyFill="1" applyBorder="1" applyAlignment="1" quotePrefix="1">
      <alignment horizontal="right"/>
    </xf>
    <xf numFmtId="0" fontId="4" fillId="39" borderId="16" xfId="0" applyFont="1" applyFill="1" applyBorder="1" applyAlignment="1">
      <alignment/>
    </xf>
    <xf numFmtId="187" fontId="3" fillId="39" borderId="16" xfId="33" applyNumberFormat="1" applyFont="1" applyFill="1" applyBorder="1" applyAlignment="1">
      <alignment horizontal="center"/>
    </xf>
    <xf numFmtId="49" fontId="3" fillId="0" borderId="58" xfId="0" applyNumberFormat="1" applyFont="1" applyFill="1" applyBorder="1" applyAlignment="1" quotePrefix="1">
      <alignment horizontal="right"/>
    </xf>
    <xf numFmtId="0" fontId="3" fillId="0" borderId="16" xfId="0" applyFont="1" applyFill="1" applyBorder="1" applyAlignment="1">
      <alignment/>
    </xf>
    <xf numFmtId="186" fontId="3" fillId="0" borderId="16" xfId="33" applyNumberFormat="1" applyFont="1" applyFill="1" applyBorder="1" applyAlignment="1">
      <alignment horizontal="center"/>
    </xf>
    <xf numFmtId="0" fontId="3" fillId="38" borderId="10" xfId="46" applyFont="1" applyFill="1" applyBorder="1" applyAlignment="1" quotePrefix="1">
      <alignment horizontal="right"/>
      <protection/>
    </xf>
    <xf numFmtId="49" fontId="27" fillId="38" borderId="58" xfId="33" applyNumberFormat="1" applyFont="1" applyFill="1" applyBorder="1" applyAlignment="1">
      <alignment horizontal="right"/>
    </xf>
    <xf numFmtId="187" fontId="3" fillId="38" borderId="16" xfId="46" applyNumberFormat="1" applyFont="1" applyFill="1" applyBorder="1" applyAlignment="1">
      <alignment horizontal="center"/>
      <protection/>
    </xf>
    <xf numFmtId="0" fontId="3" fillId="34" borderId="10" xfId="0" applyFont="1" applyFill="1" applyBorder="1" applyAlignment="1">
      <alignment horizontal="right"/>
    </xf>
    <xf numFmtId="0" fontId="3" fillId="34" borderId="37" xfId="0" applyFont="1" applyFill="1" applyBorder="1" applyAlignment="1" quotePrefix="1">
      <alignment horizontal="right"/>
    </xf>
    <xf numFmtId="0" fontId="3" fillId="34" borderId="16" xfId="0" applyFont="1" applyFill="1" applyBorder="1" applyAlignment="1">
      <alignment horizontal="left"/>
    </xf>
    <xf numFmtId="0" fontId="3" fillId="34" borderId="16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left"/>
    </xf>
    <xf numFmtId="0" fontId="4" fillId="38" borderId="10" xfId="46" applyFont="1" applyFill="1" applyBorder="1" applyAlignment="1">
      <alignment horizontal="right"/>
      <protection/>
    </xf>
    <xf numFmtId="49" fontId="4" fillId="0" borderId="58" xfId="46" applyNumberFormat="1" applyFont="1" applyFill="1" applyBorder="1" applyAlignment="1" quotePrefix="1">
      <alignment horizontal="right"/>
      <protection/>
    </xf>
    <xf numFmtId="0" fontId="3" fillId="38" borderId="10" xfId="0" applyFont="1" applyFill="1" applyBorder="1" applyAlignment="1" quotePrefix="1">
      <alignment horizontal="right"/>
    </xf>
    <xf numFmtId="49" fontId="4" fillId="38" borderId="37" xfId="0" applyNumberFormat="1" applyFont="1" applyFill="1" applyBorder="1" applyAlignment="1" quotePrefix="1">
      <alignment horizontal="right"/>
    </xf>
    <xf numFmtId="0" fontId="3" fillId="38" borderId="16" xfId="0" applyFont="1" applyFill="1" applyBorder="1" applyAlignment="1">
      <alignment horizontal="left"/>
    </xf>
    <xf numFmtId="0" fontId="4" fillId="38" borderId="16" xfId="0" applyFont="1" applyFill="1" applyBorder="1" applyAlignment="1">
      <alignment/>
    </xf>
    <xf numFmtId="0" fontId="26" fillId="38" borderId="10" xfId="0" applyFont="1" applyFill="1" applyBorder="1" applyAlignment="1">
      <alignment horizontal="right"/>
    </xf>
    <xf numFmtId="49" fontId="27" fillId="38" borderId="37" xfId="0" applyNumberFormat="1" applyFont="1" applyFill="1" applyBorder="1" applyAlignment="1" quotePrefix="1">
      <alignment horizontal="right"/>
    </xf>
    <xf numFmtId="0" fontId="26" fillId="38" borderId="16" xfId="0" applyFont="1" applyFill="1" applyBorder="1" applyAlignment="1">
      <alignment horizontal="left"/>
    </xf>
    <xf numFmtId="0" fontId="27" fillId="38" borderId="16" xfId="0" applyFont="1" applyFill="1" applyBorder="1" applyAlignment="1">
      <alignment wrapText="1"/>
    </xf>
    <xf numFmtId="187" fontId="26" fillId="38" borderId="16" xfId="33" applyNumberFormat="1" applyFont="1" applyFill="1" applyBorder="1" applyAlignment="1">
      <alignment horizontal="center"/>
    </xf>
    <xf numFmtId="187" fontId="26" fillId="38" borderId="23" xfId="33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horizontal="right"/>
    </xf>
    <xf numFmtId="49" fontId="27" fillId="0" borderId="37" xfId="0" applyNumberFormat="1" applyFont="1" applyFill="1" applyBorder="1" applyAlignment="1" quotePrefix="1">
      <alignment horizontal="right"/>
    </xf>
    <xf numFmtId="0" fontId="26" fillId="0" borderId="16" xfId="0" applyFont="1" applyFill="1" applyBorder="1" applyAlignment="1">
      <alignment horizontal="left"/>
    </xf>
    <xf numFmtId="0" fontId="27" fillId="0" borderId="16" xfId="0" applyFont="1" applyFill="1" applyBorder="1" applyAlignment="1">
      <alignment wrapText="1"/>
    </xf>
    <xf numFmtId="187" fontId="26" fillId="0" borderId="23" xfId="33" applyNumberFormat="1" applyFont="1" applyFill="1" applyBorder="1" applyAlignment="1">
      <alignment horizontal="center"/>
    </xf>
    <xf numFmtId="186" fontId="26" fillId="0" borderId="16" xfId="33" applyNumberFormat="1" applyFont="1" applyFill="1" applyBorder="1" applyAlignment="1">
      <alignment horizontal="center"/>
    </xf>
    <xf numFmtId="49" fontId="26" fillId="0" borderId="37" xfId="0" applyNumberFormat="1" applyFont="1" applyFill="1" applyBorder="1" applyAlignment="1" quotePrefix="1">
      <alignment horizontal="right"/>
    </xf>
    <xf numFmtId="49" fontId="26" fillId="0" borderId="58" xfId="0" applyNumberFormat="1" applyFont="1" applyFill="1" applyBorder="1" applyAlignment="1" quotePrefix="1">
      <alignment horizontal="right"/>
    </xf>
    <xf numFmtId="0" fontId="3" fillId="38" borderId="16" xfId="46" applyFont="1" applyFill="1" applyBorder="1" applyAlignment="1">
      <alignment horizontal="left"/>
      <protection/>
    </xf>
    <xf numFmtId="0" fontId="3" fillId="0" borderId="37" xfId="0" applyFont="1" applyFill="1" applyBorder="1" applyAlignment="1" quotePrefix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left"/>
    </xf>
    <xf numFmtId="0" fontId="27" fillId="38" borderId="10" xfId="0" applyFont="1" applyFill="1" applyBorder="1" applyAlignment="1">
      <alignment horizontal="left"/>
    </xf>
    <xf numFmtId="49" fontId="27" fillId="38" borderId="58" xfId="46" applyNumberFormat="1" applyFont="1" applyFill="1" applyBorder="1" applyAlignment="1" quotePrefix="1">
      <alignment horizontal="right"/>
      <protection/>
    </xf>
    <xf numFmtId="0" fontId="27" fillId="38" borderId="37" xfId="0" applyFont="1" applyFill="1" applyBorder="1" applyAlignment="1">
      <alignment horizontal="left"/>
    </xf>
    <xf numFmtId="187" fontId="27" fillId="38" borderId="16" xfId="33" applyNumberFormat="1" applyFont="1" applyFill="1" applyBorder="1" applyAlignment="1">
      <alignment horizontal="center"/>
    </xf>
    <xf numFmtId="187" fontId="27" fillId="38" borderId="23" xfId="33" applyNumberFormat="1" applyFont="1" applyFill="1" applyBorder="1" applyAlignment="1">
      <alignment horizontal="center"/>
    </xf>
    <xf numFmtId="186" fontId="27" fillId="38" borderId="16" xfId="33" applyNumberFormat="1" applyFont="1" applyFill="1" applyBorder="1" applyAlignment="1">
      <alignment horizontal="center"/>
    </xf>
    <xf numFmtId="0" fontId="3" fillId="34" borderId="10" xfId="0" applyFont="1" applyFill="1" applyBorder="1" applyAlignment="1" quotePrefix="1">
      <alignment horizontal="right"/>
    </xf>
    <xf numFmtId="0" fontId="3" fillId="34" borderId="37" xfId="0" applyFont="1" applyFill="1" applyBorder="1" applyAlignment="1">
      <alignment horizontal="left"/>
    </xf>
    <xf numFmtId="186" fontId="26" fillId="34" borderId="16" xfId="33" applyNumberFormat="1" applyFont="1" applyFill="1" applyBorder="1" applyAlignment="1">
      <alignment horizontal="center"/>
    </xf>
    <xf numFmtId="0" fontId="3" fillId="38" borderId="10" xfId="0" applyFont="1" applyFill="1" applyBorder="1" applyAlignment="1">
      <alignment horizontal="right"/>
    </xf>
    <xf numFmtId="0" fontId="4" fillId="38" borderId="37" xfId="0" applyFont="1" applyFill="1" applyBorder="1" applyAlignment="1" quotePrefix="1">
      <alignment horizontal="right"/>
    </xf>
    <xf numFmtId="187" fontId="4" fillId="38" borderId="16" xfId="0" applyNumberFormat="1" applyFont="1" applyFill="1" applyBorder="1" applyAlignment="1">
      <alignment horizontal="center"/>
    </xf>
    <xf numFmtId="187" fontId="4" fillId="38" borderId="23" xfId="0" applyNumberFormat="1" applyFont="1" applyFill="1" applyBorder="1" applyAlignment="1">
      <alignment horizontal="center"/>
    </xf>
    <xf numFmtId="186" fontId="4" fillId="38" borderId="16" xfId="0" applyNumberFormat="1" applyFont="1" applyFill="1" applyBorder="1" applyAlignment="1">
      <alignment horizontal="center"/>
    </xf>
    <xf numFmtId="0" fontId="3" fillId="0" borderId="37" xfId="0" applyFont="1" applyFill="1" applyBorder="1" applyAlignment="1">
      <alignment horizontal="left"/>
    </xf>
    <xf numFmtId="0" fontId="81" fillId="0" borderId="10" xfId="0" applyFont="1" applyFill="1" applyBorder="1" applyAlignment="1">
      <alignment horizontal="right"/>
    </xf>
    <xf numFmtId="0" fontId="81" fillId="0" borderId="37" xfId="0" applyFont="1" applyFill="1" applyBorder="1" applyAlignment="1">
      <alignment horizontal="left"/>
    </xf>
    <xf numFmtId="187" fontId="81" fillId="0" borderId="16" xfId="33" applyNumberFormat="1" applyFont="1" applyFill="1" applyBorder="1" applyAlignment="1">
      <alignment horizontal="center"/>
    </xf>
    <xf numFmtId="186" fontId="81" fillId="0" borderId="16" xfId="33" applyNumberFormat="1" applyFont="1" applyFill="1" applyBorder="1" applyAlignment="1">
      <alignment horizontal="center"/>
    </xf>
    <xf numFmtId="0" fontId="81" fillId="0" borderId="0" xfId="0" applyFont="1" applyFill="1" applyBorder="1" applyAlignment="1">
      <alignment/>
    </xf>
    <xf numFmtId="0" fontId="4" fillId="38" borderId="37" xfId="0" applyFont="1" applyFill="1" applyBorder="1" applyAlignment="1">
      <alignment horizontal="left"/>
    </xf>
    <xf numFmtId="0" fontId="4" fillId="38" borderId="16" xfId="0" applyFont="1" applyFill="1" applyBorder="1" applyAlignment="1">
      <alignment wrapText="1"/>
    </xf>
    <xf numFmtId="187" fontId="3" fillId="38" borderId="16" xfId="0" applyNumberFormat="1" applyFont="1" applyFill="1" applyBorder="1" applyAlignment="1">
      <alignment horizontal="center"/>
    </xf>
    <xf numFmtId="187" fontId="3" fillId="38" borderId="23" xfId="0" applyNumberFormat="1" applyFont="1" applyFill="1" applyBorder="1" applyAlignment="1">
      <alignment horizontal="center"/>
    </xf>
    <xf numFmtId="186" fontId="3" fillId="38" borderId="16" xfId="0" applyNumberFormat="1" applyFont="1" applyFill="1" applyBorder="1" applyAlignment="1">
      <alignment horizontal="center"/>
    </xf>
    <xf numFmtId="0" fontId="3" fillId="38" borderId="37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4" fillId="38" borderId="16" xfId="0" applyFont="1" applyFill="1" applyBorder="1" applyAlignment="1">
      <alignment horizontal="left"/>
    </xf>
    <xf numFmtId="0" fontId="4" fillId="34" borderId="37" xfId="0" applyFont="1" applyFill="1" applyBorder="1" applyAlignment="1" quotePrefix="1">
      <alignment horizontal="right"/>
    </xf>
    <xf numFmtId="49" fontId="3" fillId="0" borderId="37" xfId="0" applyNumberFormat="1" applyFont="1" applyFill="1" applyBorder="1" applyAlignment="1" quotePrefix="1">
      <alignment horizontal="right"/>
    </xf>
    <xf numFmtId="187" fontId="3" fillId="0" borderId="16" xfId="0" applyNumberFormat="1" applyFont="1" applyFill="1" applyBorder="1" applyAlignment="1">
      <alignment horizontal="center"/>
    </xf>
    <xf numFmtId="186" fontId="3" fillId="0" borderId="16" xfId="0" applyNumberFormat="1" applyFont="1" applyFill="1" applyBorder="1" applyAlignment="1">
      <alignment horizontal="center"/>
    </xf>
    <xf numFmtId="0" fontId="4" fillId="38" borderId="10" xfId="0" applyFont="1" applyFill="1" applyBorder="1" applyAlignment="1">
      <alignment horizontal="right"/>
    </xf>
    <xf numFmtId="49" fontId="4" fillId="0" borderId="37" xfId="0" applyNumberFormat="1" applyFont="1" applyFill="1" applyBorder="1" applyAlignment="1" quotePrefix="1">
      <alignment horizontal="right"/>
    </xf>
    <xf numFmtId="0" fontId="4" fillId="0" borderId="37" xfId="0" applyFont="1" applyFill="1" applyBorder="1" applyAlignment="1">
      <alignment horizontal="left"/>
    </xf>
    <xf numFmtId="187" fontId="55" fillId="0" borderId="16" xfId="33" applyNumberFormat="1" applyFont="1" applyFill="1" applyBorder="1" applyAlignment="1">
      <alignment horizontal="center"/>
    </xf>
    <xf numFmtId="0" fontId="3" fillId="39" borderId="10" xfId="0" applyFont="1" applyFill="1" applyBorder="1" applyAlignment="1" quotePrefix="1">
      <alignment horizontal="right"/>
    </xf>
    <xf numFmtId="186" fontId="55" fillId="0" borderId="16" xfId="33" applyNumberFormat="1" applyFont="1" applyFill="1" applyBorder="1" applyAlignment="1">
      <alignment horizontal="center"/>
    </xf>
    <xf numFmtId="187" fontId="55" fillId="39" borderId="16" xfId="33" applyNumberFormat="1" applyFont="1" applyFill="1" applyBorder="1" applyAlignment="1">
      <alignment horizontal="center"/>
    </xf>
    <xf numFmtId="186" fontId="55" fillId="39" borderId="16" xfId="33" applyNumberFormat="1" applyFont="1" applyFill="1" applyBorder="1" applyAlignment="1">
      <alignment horizontal="center"/>
    </xf>
    <xf numFmtId="0" fontId="3" fillId="0" borderId="10" xfId="0" applyFont="1" applyFill="1" applyBorder="1" applyAlignment="1" quotePrefix="1">
      <alignment horizontal="right"/>
    </xf>
    <xf numFmtId="0" fontId="4" fillId="38" borderId="10" xfId="0" applyFont="1" applyFill="1" applyBorder="1" applyAlignment="1" quotePrefix="1">
      <alignment horizontal="right"/>
    </xf>
    <xf numFmtId="0" fontId="82" fillId="38" borderId="37" xfId="0" applyFont="1" applyFill="1" applyBorder="1" applyAlignment="1" quotePrefix="1">
      <alignment horizontal="right"/>
    </xf>
    <xf numFmtId="187" fontId="4" fillId="38" borderId="16" xfId="33" applyNumberFormat="1" applyFont="1" applyFill="1" applyBorder="1" applyAlignment="1">
      <alignment horizontal="center"/>
    </xf>
    <xf numFmtId="187" fontId="4" fillId="38" borderId="23" xfId="33" applyNumberFormat="1" applyFont="1" applyFill="1" applyBorder="1" applyAlignment="1">
      <alignment horizontal="center"/>
    </xf>
    <xf numFmtId="186" fontId="4" fillId="38" borderId="16" xfId="33" applyNumberFormat="1" applyFont="1" applyFill="1" applyBorder="1" applyAlignment="1">
      <alignment horizontal="center"/>
    </xf>
    <xf numFmtId="0" fontId="82" fillId="0" borderId="37" xfId="0" applyFont="1" applyFill="1" applyBorder="1" applyAlignment="1" quotePrefix="1">
      <alignment horizontal="right"/>
    </xf>
    <xf numFmtId="0" fontId="4" fillId="0" borderId="37" xfId="0" applyFont="1" applyFill="1" applyBorder="1" applyAlignment="1" quotePrefix="1">
      <alignment horizontal="right"/>
    </xf>
    <xf numFmtId="0" fontId="3" fillId="0" borderId="16" xfId="46" applyFont="1" applyFill="1" applyBorder="1" applyAlignment="1">
      <alignment wrapText="1"/>
      <protection/>
    </xf>
    <xf numFmtId="186" fontId="83" fillId="34" borderId="16" xfId="33" applyNumberFormat="1" applyFont="1" applyFill="1" applyBorder="1" applyAlignment="1">
      <alignment horizontal="center"/>
    </xf>
    <xf numFmtId="0" fontId="83" fillId="0" borderId="0" xfId="0" applyFont="1" applyFill="1" applyBorder="1" applyAlignment="1">
      <alignment/>
    </xf>
    <xf numFmtId="186" fontId="81" fillId="34" borderId="16" xfId="33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right"/>
    </xf>
    <xf numFmtId="0" fontId="3" fillId="38" borderId="16" xfId="0" applyFont="1" applyFill="1" applyBorder="1" applyAlignment="1">
      <alignment/>
    </xf>
    <xf numFmtId="186" fontId="3" fillId="38" borderId="23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horizontal="right"/>
    </xf>
    <xf numFmtId="0" fontId="3" fillId="37" borderId="16" xfId="0" applyFont="1" applyFill="1" applyBorder="1" applyAlignment="1">
      <alignment/>
    </xf>
    <xf numFmtId="187" fontId="3" fillId="37" borderId="16" xfId="33" applyNumberFormat="1" applyFont="1" applyFill="1" applyBorder="1" applyAlignment="1">
      <alignment horizontal="center"/>
    </xf>
    <xf numFmtId="186" fontId="3" fillId="37" borderId="16" xfId="33" applyNumberFormat="1" applyFont="1" applyFill="1" applyBorder="1" applyAlignment="1">
      <alignment horizontal="center"/>
    </xf>
    <xf numFmtId="0" fontId="3" fillId="38" borderId="37" xfId="0" applyFont="1" applyFill="1" applyBorder="1" applyAlignment="1" quotePrefix="1">
      <alignment horizontal="right"/>
    </xf>
    <xf numFmtId="0" fontId="3" fillId="38" borderId="37" xfId="0" applyFont="1" applyFill="1" applyBorder="1" applyAlignment="1" quotePrefix="1">
      <alignment horizontal="center"/>
    </xf>
    <xf numFmtId="191" fontId="3" fillId="38" borderId="37" xfId="0" applyNumberFormat="1" applyFont="1" applyFill="1" applyBorder="1" applyAlignment="1" quotePrefix="1">
      <alignment horizontal="center"/>
    </xf>
    <xf numFmtId="187" fontId="3" fillId="36" borderId="10" xfId="33" applyNumberFormat="1" applyFont="1" applyFill="1" applyBorder="1" applyAlignment="1">
      <alignment/>
    </xf>
    <xf numFmtId="187" fontId="3" fillId="36" borderId="16" xfId="33" applyNumberFormat="1" applyFont="1" applyFill="1" applyBorder="1" applyAlignment="1">
      <alignment/>
    </xf>
    <xf numFmtId="187" fontId="4" fillId="36" borderId="16" xfId="33" applyNumberFormat="1" applyFont="1" applyFill="1" applyBorder="1" applyAlignment="1">
      <alignment horizontal="center"/>
    </xf>
    <xf numFmtId="186" fontId="4" fillId="36" borderId="16" xfId="33" applyNumberFormat="1" applyFont="1" applyFill="1" applyBorder="1" applyAlignment="1">
      <alignment horizontal="center"/>
    </xf>
    <xf numFmtId="187" fontId="3" fillId="0" borderId="0" xfId="0" applyNumberFormat="1" applyFont="1" applyFill="1" applyBorder="1" applyAlignment="1">
      <alignment/>
    </xf>
    <xf numFmtId="187" fontId="3" fillId="36" borderId="16" xfId="33" applyNumberFormat="1" applyFont="1" applyFill="1" applyBorder="1" applyAlignment="1">
      <alignment horizontal="center"/>
    </xf>
    <xf numFmtId="186" fontId="3" fillId="36" borderId="16" xfId="33" applyNumberFormat="1" applyFont="1" applyFill="1" applyBorder="1" applyAlignment="1">
      <alignment horizontal="center"/>
    </xf>
    <xf numFmtId="187" fontId="3" fillId="36" borderId="25" xfId="33" applyNumberFormat="1" applyFont="1" applyFill="1" applyBorder="1" applyAlignment="1">
      <alignment/>
    </xf>
    <xf numFmtId="187" fontId="3" fillId="36" borderId="29" xfId="33" applyNumberFormat="1" applyFont="1" applyFill="1" applyBorder="1" applyAlignment="1">
      <alignment/>
    </xf>
    <xf numFmtId="187" fontId="3" fillId="36" borderId="29" xfId="33" applyNumberFormat="1" applyFont="1" applyFill="1" applyBorder="1" applyAlignment="1">
      <alignment horizontal="center"/>
    </xf>
    <xf numFmtId="187" fontId="3" fillId="36" borderId="30" xfId="33" applyNumberFormat="1" applyFont="1" applyFill="1" applyBorder="1" applyAlignment="1">
      <alignment horizontal="center"/>
    </xf>
    <xf numFmtId="187" fontId="52" fillId="38" borderId="17" xfId="33" applyNumberFormat="1" applyFont="1" applyFill="1" applyBorder="1" applyAlignment="1">
      <alignment/>
    </xf>
    <xf numFmtId="187" fontId="52" fillId="38" borderId="19" xfId="33" applyNumberFormat="1" applyFont="1" applyFill="1" applyBorder="1" applyAlignment="1">
      <alignment/>
    </xf>
    <xf numFmtId="187" fontId="27" fillId="38" borderId="19" xfId="33" applyNumberFormat="1" applyFont="1" applyFill="1" applyBorder="1" applyAlignment="1">
      <alignment horizontal="center"/>
    </xf>
    <xf numFmtId="187" fontId="27" fillId="38" borderId="28" xfId="33" applyNumberFormat="1" applyFont="1" applyFill="1" applyBorder="1" applyAlignment="1">
      <alignment horizontal="center"/>
    </xf>
    <xf numFmtId="186" fontId="27" fillId="38" borderId="28" xfId="33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Border="1" applyAlignment="1">
      <alignment/>
    </xf>
    <xf numFmtId="184" fontId="3" fillId="32" borderId="11" xfId="0" applyNumberFormat="1" applyFont="1" applyFill="1" applyBorder="1" applyAlignment="1">
      <alignment horizontal="center" wrapText="1"/>
    </xf>
    <xf numFmtId="184" fontId="3" fillId="32" borderId="67" xfId="0" applyNumberFormat="1" applyFont="1" applyFill="1" applyBorder="1" applyAlignment="1">
      <alignment horizontal="center" wrapText="1"/>
    </xf>
    <xf numFmtId="0" fontId="3" fillId="32" borderId="12" xfId="0" applyFont="1" applyFill="1" applyBorder="1" applyAlignment="1">
      <alignment horizontal="center" wrapText="1"/>
    </xf>
    <xf numFmtId="0" fontId="3" fillId="32" borderId="49" xfId="0" applyFont="1" applyFill="1" applyBorder="1" applyAlignment="1">
      <alignment horizontal="center" wrapText="1"/>
    </xf>
    <xf numFmtId="187" fontId="56" fillId="38" borderId="52" xfId="33" applyNumberFormat="1" applyFont="1" applyFill="1" applyBorder="1" applyAlignment="1">
      <alignment/>
    </xf>
    <xf numFmtId="0" fontId="27" fillId="35" borderId="63" xfId="0" applyFont="1" applyFill="1" applyBorder="1" applyAlignment="1">
      <alignment horizontal="center" wrapText="1"/>
    </xf>
    <xf numFmtId="0" fontId="27" fillId="35" borderId="47" xfId="0" applyFont="1" applyFill="1" applyBorder="1" applyAlignment="1">
      <alignment wrapText="1"/>
    </xf>
    <xf numFmtId="187" fontId="27" fillId="38" borderId="46" xfId="33" applyNumberFormat="1" applyFont="1" applyFill="1" applyBorder="1" applyAlignment="1">
      <alignment wrapText="1"/>
    </xf>
    <xf numFmtId="0" fontId="26" fillId="0" borderId="46" xfId="46" applyFont="1" applyFill="1" applyBorder="1" applyAlignment="1">
      <alignment wrapText="1"/>
      <protection/>
    </xf>
    <xf numFmtId="0" fontId="26" fillId="34" borderId="46" xfId="46" applyFont="1" applyFill="1" applyBorder="1" applyAlignment="1">
      <alignment wrapText="1"/>
      <protection/>
    </xf>
    <xf numFmtId="0" fontId="4" fillId="32" borderId="46" xfId="46" applyFont="1" applyFill="1" applyBorder="1" applyAlignment="1">
      <alignment wrapText="1"/>
      <protection/>
    </xf>
    <xf numFmtId="0" fontId="26" fillId="0" borderId="16" xfId="46" applyFont="1" applyFill="1" applyBorder="1" applyAlignment="1">
      <alignment wrapText="1"/>
      <protection/>
    </xf>
    <xf numFmtId="0" fontId="4" fillId="32" borderId="16" xfId="46" applyFont="1" applyFill="1" applyBorder="1" applyAlignment="1">
      <alignment wrapText="1"/>
      <protection/>
    </xf>
    <xf numFmtId="0" fontId="27" fillId="0" borderId="16" xfId="46" applyFont="1" applyFill="1" applyBorder="1" applyAlignment="1">
      <alignment wrapText="1"/>
      <protection/>
    </xf>
    <xf numFmtId="0" fontId="4" fillId="0" borderId="16" xfId="46" applyFont="1" applyFill="1" applyBorder="1" applyAlignment="1">
      <alignment wrapText="1"/>
      <protection/>
    </xf>
    <xf numFmtId="0" fontId="26" fillId="34" borderId="16" xfId="46" applyFont="1" applyFill="1" applyBorder="1" applyAlignment="1">
      <alignment wrapText="1"/>
      <protection/>
    </xf>
    <xf numFmtId="0" fontId="4" fillId="38" borderId="16" xfId="46" applyFont="1" applyFill="1" applyBorder="1" applyAlignment="1">
      <alignment wrapText="1"/>
      <protection/>
    </xf>
    <xf numFmtId="0" fontId="4" fillId="39" borderId="16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3" fillId="34" borderId="16" xfId="0" applyFont="1" applyFill="1" applyBorder="1" applyAlignment="1">
      <alignment wrapText="1"/>
    </xf>
    <xf numFmtId="0" fontId="26" fillId="0" borderId="16" xfId="0" applyFont="1" applyFill="1" applyBorder="1" applyAlignment="1">
      <alignment wrapText="1"/>
    </xf>
    <xf numFmtId="15" fontId="3" fillId="34" borderId="16" xfId="0" applyNumberFormat="1" applyFont="1" applyFill="1" applyBorder="1" applyAlignment="1">
      <alignment wrapText="1"/>
    </xf>
    <xf numFmtId="0" fontId="81" fillId="0" borderId="16" xfId="0" applyFont="1" applyFill="1" applyBorder="1" applyAlignment="1">
      <alignment wrapText="1"/>
    </xf>
    <xf numFmtId="0" fontId="4" fillId="0" borderId="16" xfId="0" applyFont="1" applyFill="1" applyBorder="1" applyAlignment="1">
      <alignment wrapText="1"/>
    </xf>
    <xf numFmtId="0" fontId="3" fillId="39" borderId="16" xfId="0" applyFont="1" applyFill="1" applyBorder="1" applyAlignment="1">
      <alignment wrapText="1"/>
    </xf>
    <xf numFmtId="0" fontId="4" fillId="33" borderId="16" xfId="0" applyFont="1" applyFill="1" applyBorder="1" applyAlignment="1">
      <alignment wrapText="1"/>
    </xf>
    <xf numFmtId="0" fontId="3" fillId="38" borderId="16" xfId="0" applyFont="1" applyFill="1" applyBorder="1" applyAlignment="1">
      <alignment wrapText="1"/>
    </xf>
    <xf numFmtId="0" fontId="3" fillId="37" borderId="16" xfId="0" applyFont="1" applyFill="1" applyBorder="1" applyAlignment="1">
      <alignment wrapText="1"/>
    </xf>
    <xf numFmtId="0" fontId="3" fillId="38" borderId="37" xfId="0" applyFont="1" applyFill="1" applyBorder="1" applyAlignment="1" quotePrefix="1">
      <alignment horizontal="left" wrapText="1"/>
    </xf>
    <xf numFmtId="187" fontId="4" fillId="36" borderId="16" xfId="33" applyNumberFormat="1" applyFont="1" applyFill="1" applyBorder="1" applyAlignment="1">
      <alignment wrapText="1"/>
    </xf>
    <xf numFmtId="187" fontId="3" fillId="36" borderId="16" xfId="33" applyNumberFormat="1" applyFont="1" applyFill="1" applyBorder="1" applyAlignment="1">
      <alignment wrapText="1"/>
    </xf>
    <xf numFmtId="187" fontId="3" fillId="36" borderId="29" xfId="33" applyNumberFormat="1" applyFont="1" applyFill="1" applyBorder="1" applyAlignment="1">
      <alignment wrapText="1"/>
    </xf>
    <xf numFmtId="187" fontId="27" fillId="38" borderId="19" xfId="33" applyNumberFormat="1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27" fillId="35" borderId="67" xfId="0" applyFont="1" applyFill="1" applyBorder="1" applyAlignment="1">
      <alignment horizontal="left" wrapText="1"/>
    </xf>
    <xf numFmtId="0" fontId="27" fillId="35" borderId="68" xfId="0" applyFont="1" applyFill="1" applyBorder="1" applyAlignment="1">
      <alignment horizontal="center" wrapText="1"/>
    </xf>
    <xf numFmtId="0" fontId="27" fillId="35" borderId="69" xfId="0" applyFont="1" applyFill="1" applyBorder="1" applyAlignment="1">
      <alignment horizontal="left" wrapText="1"/>
    </xf>
    <xf numFmtId="0" fontId="27" fillId="35" borderId="70" xfId="0" applyFont="1" applyFill="1" applyBorder="1" applyAlignment="1">
      <alignment horizontal="center" wrapText="1"/>
    </xf>
    <xf numFmtId="0" fontId="27" fillId="35" borderId="47" xfId="0" applyFont="1" applyFill="1" applyBorder="1" applyAlignment="1">
      <alignment horizontal="center" wrapText="1"/>
    </xf>
    <xf numFmtId="187" fontId="57" fillId="38" borderId="19" xfId="33" applyNumberFormat="1" applyFont="1" applyFill="1" applyBorder="1" applyAlignment="1">
      <alignment horizontal="center"/>
    </xf>
  </cellXfs>
  <cellStyles count="55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Mena 2" xfId="40"/>
    <cellStyle name="Nadpis 1" xfId="41"/>
    <cellStyle name="Nadpis 2" xfId="42"/>
    <cellStyle name="Nadpis 3" xfId="43"/>
    <cellStyle name="Nadpis 4" xfId="44"/>
    <cellStyle name="Neutrálna" xfId="45"/>
    <cellStyle name="Normálna 2" xfId="46"/>
    <cellStyle name="Normálna 2 2" xfId="47"/>
    <cellStyle name="normálne 2" xfId="48"/>
    <cellStyle name="Percent" xfId="49"/>
    <cellStyle name="Followed Hyperlink" xfId="50"/>
    <cellStyle name="Poznámka" xfId="51"/>
    <cellStyle name="Prepojená bunka" xfId="52"/>
    <cellStyle name="Spolu" xfId="53"/>
    <cellStyle name="Text upozornenia" xfId="54"/>
    <cellStyle name="Titul" xfId="55"/>
    <cellStyle name="ÚroveňRiadka_2" xfId="56"/>
    <cellStyle name="ÚroveňStĺpca_1" xfId="57"/>
    <cellStyle name="Vstup" xfId="58"/>
    <cellStyle name="Výpočet" xfId="59"/>
    <cellStyle name="Výstup" xfId="60"/>
    <cellStyle name="Vysvetľujúci text" xfId="61"/>
    <cellStyle name="Zlá" xfId="62"/>
    <cellStyle name="Zvýraznenie1" xfId="63"/>
    <cellStyle name="Zvýraznenie2" xfId="64"/>
    <cellStyle name="Zvýraznenie3" xfId="65"/>
    <cellStyle name="Zvýraznenie4" xfId="66"/>
    <cellStyle name="Zvýraznenie5" xfId="67"/>
    <cellStyle name="Zvýraznenie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285750</xdr:colOff>
      <xdr:row>11</xdr:row>
      <xdr:rowOff>19050</xdr:rowOff>
    </xdr:from>
    <xdr:to>
      <xdr:col>4</xdr:col>
      <xdr:colOff>600075</xdr:colOff>
      <xdr:row>18</xdr:row>
      <xdr:rowOff>133350</xdr:rowOff>
    </xdr:to>
    <xdr:pic>
      <xdr:nvPicPr>
        <xdr:cNvPr id="1" name="Obrázok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1981200"/>
          <a:ext cx="10953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6"/>
  <sheetViews>
    <sheetView zoomScaleSheetLayoutView="85" workbookViewId="0" topLeftCell="A1">
      <selection activeCell="F16" sqref="F16"/>
    </sheetView>
  </sheetViews>
  <sheetFormatPr defaultColWidth="9.140625" defaultRowHeight="12.75"/>
  <cols>
    <col min="4" max="4" width="11.7109375" style="0" customWidth="1"/>
    <col min="5" max="5" width="15.421875" style="0" bestFit="1" customWidth="1"/>
    <col min="6" max="6" width="17.421875" style="0" customWidth="1"/>
  </cols>
  <sheetData>
    <row r="4" spans="1:7" ht="27">
      <c r="A4" s="311" t="s">
        <v>364</v>
      </c>
      <c r="B4" s="311"/>
      <c r="C4" s="311"/>
      <c r="D4" s="311"/>
      <c r="E4" s="311"/>
      <c r="F4" s="311"/>
      <c r="G4" s="312"/>
    </row>
    <row r="8" ht="12.75">
      <c r="E8" s="272"/>
    </row>
    <row r="17" ht="12.75">
      <c r="C17" s="273"/>
    </row>
    <row r="22" spans="2:3" ht="18">
      <c r="B22" s="95"/>
      <c r="C22" s="94"/>
    </row>
    <row r="23" spans="1:7" ht="23.25" customHeight="1">
      <c r="A23" s="313" t="s">
        <v>363</v>
      </c>
      <c r="B23" s="313"/>
      <c r="C23" s="313"/>
      <c r="D23" s="313"/>
      <c r="E23" s="313"/>
      <c r="F23" s="313"/>
      <c r="G23" s="312"/>
    </row>
    <row r="25" spans="1:7" ht="20.25">
      <c r="A25" s="313" t="s">
        <v>354</v>
      </c>
      <c r="B25" s="313"/>
      <c r="C25" s="313"/>
      <c r="D25" s="313"/>
      <c r="E25" s="313"/>
      <c r="F25" s="313"/>
      <c r="G25" s="312"/>
    </row>
    <row r="26" spans="2:7" ht="20.25">
      <c r="B26" s="152"/>
      <c r="C26" s="152"/>
      <c r="D26" s="152"/>
      <c r="E26" s="152"/>
      <c r="F26" s="152"/>
      <c r="G26" s="152"/>
    </row>
    <row r="27" spans="2:7" ht="20.25">
      <c r="B27" s="152"/>
      <c r="C27" s="152"/>
      <c r="D27" s="146"/>
      <c r="E27" s="152"/>
      <c r="F27" s="152"/>
      <c r="G27" s="152"/>
    </row>
    <row r="28" spans="2:7" ht="20.25">
      <c r="B28" s="152"/>
      <c r="C28" s="152"/>
      <c r="D28" s="146"/>
      <c r="E28" s="152"/>
      <c r="F28" s="152"/>
      <c r="G28" s="152"/>
    </row>
    <row r="29" spans="2:7" ht="20.25">
      <c r="B29" s="152"/>
      <c r="C29" s="152"/>
      <c r="D29" s="146"/>
      <c r="E29" s="152"/>
      <c r="F29" s="152"/>
      <c r="G29" s="152"/>
    </row>
    <row r="30" spans="2:7" ht="20.25">
      <c r="B30" s="152"/>
      <c r="C30" s="152"/>
      <c r="D30" s="146"/>
      <c r="E30" s="152"/>
      <c r="F30" s="152"/>
      <c r="G30" s="152"/>
    </row>
    <row r="31" spans="2:7" ht="20.25">
      <c r="B31" s="152"/>
      <c r="C31" s="152"/>
      <c r="D31" s="146"/>
      <c r="E31" s="152"/>
      <c r="F31" s="152"/>
      <c r="G31" s="152"/>
    </row>
    <row r="32" spans="2:7" ht="20.25">
      <c r="B32" s="152"/>
      <c r="C32" s="152"/>
      <c r="D32" s="146"/>
      <c r="E32" s="152"/>
      <c r="F32" s="152"/>
      <c r="G32" s="152"/>
    </row>
    <row r="33" spans="2:7" ht="20.25">
      <c r="B33" s="152"/>
      <c r="C33" s="152"/>
      <c r="D33" s="146"/>
      <c r="E33" s="152"/>
      <c r="F33" s="152"/>
      <c r="G33" s="152"/>
    </row>
    <row r="34" spans="1:6" ht="18.75">
      <c r="A34" s="93"/>
      <c r="B34" s="94"/>
      <c r="C34" s="94"/>
      <c r="D34" s="94"/>
      <c r="E34" s="94"/>
      <c r="F34" s="155"/>
    </row>
    <row r="35" spans="1:6" ht="18">
      <c r="A35" s="93"/>
      <c r="B35" s="94"/>
      <c r="C35" s="94"/>
      <c r="D35" s="94"/>
      <c r="E35" s="94"/>
      <c r="F35" s="156"/>
    </row>
    <row r="36" spans="2:6" ht="18">
      <c r="B36" s="94"/>
      <c r="C36" s="94"/>
      <c r="D36" s="94"/>
      <c r="E36" s="94"/>
      <c r="F36" s="27"/>
    </row>
    <row r="37" spans="1:6" ht="18">
      <c r="A37" s="93"/>
      <c r="B37" s="94"/>
      <c r="C37" s="94"/>
      <c r="D37" s="94"/>
      <c r="E37" s="94"/>
      <c r="F37" s="94"/>
    </row>
    <row r="38" spans="1:6" ht="18">
      <c r="A38" s="93"/>
      <c r="B38" s="94"/>
      <c r="C38" s="94"/>
      <c r="D38" s="94"/>
      <c r="E38" s="94"/>
      <c r="F38" s="94"/>
    </row>
    <row r="39" spans="1:6" ht="18">
      <c r="A39" s="93"/>
      <c r="B39" s="94"/>
      <c r="C39" s="94"/>
      <c r="D39" s="94"/>
      <c r="E39" s="153"/>
      <c r="F39" s="154"/>
    </row>
    <row r="40" spans="1:6" ht="18">
      <c r="A40" s="93"/>
      <c r="B40" s="94"/>
      <c r="C40" s="94"/>
      <c r="D40" s="94"/>
      <c r="E40" s="94"/>
      <c r="F40" s="154"/>
    </row>
    <row r="41" spans="1:6" ht="18.75">
      <c r="A41" s="93"/>
      <c r="B41" s="94"/>
      <c r="C41" s="94"/>
      <c r="D41" s="94"/>
      <c r="E41" s="94"/>
      <c r="F41" s="155"/>
    </row>
    <row r="42" spans="1:6" ht="18">
      <c r="A42" s="93" t="s">
        <v>304</v>
      </c>
      <c r="B42" s="94"/>
      <c r="C42" s="94"/>
      <c r="D42" s="94"/>
      <c r="E42" s="94"/>
      <c r="F42" s="156"/>
    </row>
    <row r="43" ht="12.75">
      <c r="A43" s="93" t="s">
        <v>365</v>
      </c>
    </row>
    <row r="45" spans="1:9" ht="15">
      <c r="A45" s="27"/>
      <c r="B45" s="27"/>
      <c r="C45" s="27"/>
      <c r="D45" s="201"/>
      <c r="E45" s="27"/>
      <c r="G45" s="27"/>
      <c r="H45" s="27"/>
      <c r="I45" s="27"/>
    </row>
    <row r="46" spans="1:6" ht="12.75">
      <c r="A46" s="93"/>
      <c r="F46" s="93"/>
    </row>
  </sheetData>
  <sheetProtection/>
  <mergeCells count="3">
    <mergeCell ref="A4:G4"/>
    <mergeCell ref="A23:G23"/>
    <mergeCell ref="A25:G2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H81"/>
  <sheetViews>
    <sheetView zoomScale="85" zoomScaleNormal="85" zoomScalePageLayoutView="0" workbookViewId="0" topLeftCell="B1">
      <selection activeCell="L8" sqref="L8"/>
    </sheetView>
  </sheetViews>
  <sheetFormatPr defaultColWidth="9.140625" defaultRowHeight="12.75"/>
  <cols>
    <col min="1" max="1" width="6.8515625" style="100" customWidth="1"/>
    <col min="2" max="2" width="10.8515625" style="27" customWidth="1"/>
    <col min="3" max="3" width="51.7109375" style="27" customWidth="1"/>
    <col min="4" max="4" width="16.28125" style="28" customWidth="1"/>
    <col min="5" max="6" width="13.57421875" style="28" customWidth="1"/>
    <col min="7" max="7" width="10.140625" style="28" customWidth="1"/>
    <col min="8" max="8" width="12.421875" style="28" customWidth="1"/>
    <col min="9" max="9" width="15.421875" style="111" customWidth="1"/>
    <col min="10" max="10" width="13.421875" style="111" customWidth="1"/>
    <col min="11" max="11" width="13.57421875" style="116" customWidth="1"/>
    <col min="12" max="12" width="31.421875" style="116" bestFit="1" customWidth="1"/>
    <col min="13" max="13" width="16.28125" style="116" customWidth="1"/>
    <col min="14" max="16" width="16.8515625" style="116" customWidth="1"/>
    <col min="17" max="17" width="18.7109375" style="116" customWidth="1"/>
    <col min="18" max="18" width="17.57421875" style="116" customWidth="1"/>
    <col min="19" max="19" width="18.57421875" style="117" customWidth="1"/>
    <col min="20" max="20" width="17.421875" style="117" customWidth="1"/>
    <col min="21" max="21" width="16.421875" style="117" customWidth="1"/>
    <col min="22" max="22" width="19.140625" style="117" customWidth="1"/>
    <col min="23" max="23" width="13.8515625" style="117" customWidth="1"/>
    <col min="24" max="24" width="13.421875" style="117" customWidth="1"/>
    <col min="25" max="26" width="13.140625" style="117" bestFit="1" customWidth="1"/>
    <col min="27" max="60" width="9.140625" style="117" customWidth="1"/>
    <col min="61" max="16384" width="9.140625" style="27" customWidth="1"/>
  </cols>
  <sheetData>
    <row r="2" spans="2:5" ht="18">
      <c r="B2" s="319" t="s">
        <v>356</v>
      </c>
      <c r="C2" s="319"/>
      <c r="D2" s="319"/>
      <c r="E2" s="319"/>
    </row>
    <row r="3" spans="2:5" ht="15">
      <c r="B3" s="323"/>
      <c r="C3" s="323"/>
      <c r="D3" s="323"/>
      <c r="E3" s="323"/>
    </row>
    <row r="4" spans="2:8" ht="16.5" thickBot="1">
      <c r="B4" s="320"/>
      <c r="C4" s="320"/>
      <c r="D4" s="30"/>
      <c r="E4" s="30"/>
      <c r="F4" s="30"/>
      <c r="G4" s="30"/>
      <c r="H4" s="30"/>
    </row>
    <row r="5" spans="1:10" ht="15.75">
      <c r="A5" s="199" t="s">
        <v>84</v>
      </c>
      <c r="B5" s="31" t="s">
        <v>55</v>
      </c>
      <c r="C5" s="32"/>
      <c r="D5" s="33" t="s">
        <v>54</v>
      </c>
      <c r="E5" s="33" t="s">
        <v>294</v>
      </c>
      <c r="F5" s="33" t="s">
        <v>79</v>
      </c>
      <c r="G5" s="33" t="s">
        <v>335</v>
      </c>
      <c r="H5" s="33" t="s">
        <v>79</v>
      </c>
      <c r="I5" s="33" t="s">
        <v>351</v>
      </c>
      <c r="J5" s="33" t="s">
        <v>355</v>
      </c>
    </row>
    <row r="6" spans="1:10" ht="16.5" thickBot="1">
      <c r="A6" s="200" t="s">
        <v>85</v>
      </c>
      <c r="B6" s="34" t="s">
        <v>221</v>
      </c>
      <c r="C6" s="34" t="s">
        <v>56</v>
      </c>
      <c r="D6" s="34">
        <v>2015</v>
      </c>
      <c r="E6" s="34"/>
      <c r="F6" s="34" t="s">
        <v>295</v>
      </c>
      <c r="G6" s="34"/>
      <c r="H6" s="34" t="s">
        <v>295</v>
      </c>
      <c r="I6" s="34" t="s">
        <v>354</v>
      </c>
      <c r="J6" s="34"/>
    </row>
    <row r="7" spans="1:10" ht="4.5" customHeight="1" hidden="1" thickBot="1">
      <c r="A7" s="174"/>
      <c r="B7" s="321"/>
      <c r="C7" s="322"/>
      <c r="D7" s="36"/>
      <c r="E7" s="30"/>
      <c r="F7" s="36"/>
      <c r="G7" s="30"/>
      <c r="H7" s="30"/>
      <c r="I7" s="30"/>
      <c r="J7" s="36"/>
    </row>
    <row r="8" spans="1:11" ht="16.5" thickBot="1">
      <c r="A8" s="110"/>
      <c r="B8" s="314" t="s">
        <v>68</v>
      </c>
      <c r="C8" s="315"/>
      <c r="D8" s="37"/>
      <c r="E8" s="38"/>
      <c r="F8" s="144"/>
      <c r="G8" s="38"/>
      <c r="H8" s="38"/>
      <c r="I8" s="38"/>
      <c r="J8" s="144"/>
      <c r="K8" s="170"/>
    </row>
    <row r="9" spans="1:10" ht="16.5" thickTop="1">
      <c r="A9" s="219">
        <v>41</v>
      </c>
      <c r="B9" s="220">
        <v>111003</v>
      </c>
      <c r="C9" s="221" t="s">
        <v>36</v>
      </c>
      <c r="D9" s="222">
        <v>335000</v>
      </c>
      <c r="E9" s="222">
        <v>39351</v>
      </c>
      <c r="F9" s="222">
        <f>D9+E9</f>
        <v>374351</v>
      </c>
      <c r="G9" s="222"/>
      <c r="H9" s="222">
        <f>F9+G9</f>
        <v>374351</v>
      </c>
      <c r="I9" s="222">
        <v>187599</v>
      </c>
      <c r="J9" s="260">
        <f>I9/H9*100</f>
        <v>50.11312912213404</v>
      </c>
    </row>
    <row r="10" spans="1:10" ht="15.75">
      <c r="A10" s="223">
        <v>41</v>
      </c>
      <c r="B10" s="224">
        <v>121001</v>
      </c>
      <c r="C10" s="172" t="s">
        <v>17</v>
      </c>
      <c r="D10" s="79">
        <v>47859</v>
      </c>
      <c r="E10" s="79"/>
      <c r="F10" s="79">
        <f>D10+E10</f>
        <v>47859</v>
      </c>
      <c r="G10" s="79"/>
      <c r="H10" s="79">
        <f>F10+G10</f>
        <v>47859</v>
      </c>
      <c r="I10" s="79">
        <v>31841</v>
      </c>
      <c r="J10" s="261">
        <f aca="true" t="shared" si="0" ref="J10:J73">I10/H10*100</f>
        <v>66.53085104160137</v>
      </c>
    </row>
    <row r="11" spans="1:10" ht="15.75">
      <c r="A11" s="142">
        <v>41</v>
      </c>
      <c r="B11" s="40">
        <v>121002</v>
      </c>
      <c r="C11" s="41" t="s">
        <v>18</v>
      </c>
      <c r="D11" s="42">
        <v>39632</v>
      </c>
      <c r="E11" s="42"/>
      <c r="F11" s="42">
        <f>D11+E11</f>
        <v>39632</v>
      </c>
      <c r="G11" s="42"/>
      <c r="H11" s="42">
        <f>F11+G11</f>
        <v>39632</v>
      </c>
      <c r="I11" s="42">
        <v>22114</v>
      </c>
      <c r="J11" s="235">
        <f t="shared" si="0"/>
        <v>55.7983447719015</v>
      </c>
    </row>
    <row r="12" spans="1:25" ht="16.5" thickBot="1">
      <c r="A12" s="143">
        <v>41</v>
      </c>
      <c r="B12" s="44">
        <v>121003</v>
      </c>
      <c r="C12" s="45" t="s">
        <v>250</v>
      </c>
      <c r="D12" s="46">
        <v>369</v>
      </c>
      <c r="E12" s="46"/>
      <c r="F12" s="46">
        <f>D12+E12</f>
        <v>369</v>
      </c>
      <c r="G12" s="46"/>
      <c r="H12" s="46">
        <f>F12+G12</f>
        <v>369</v>
      </c>
      <c r="I12" s="46">
        <v>362</v>
      </c>
      <c r="J12" s="262">
        <f t="shared" si="0"/>
        <v>98.1029810298103</v>
      </c>
      <c r="W12" s="118"/>
      <c r="X12" s="119"/>
      <c r="Y12" s="120"/>
    </row>
    <row r="13" spans="2:11" ht="16.5" thickBot="1">
      <c r="B13" s="322"/>
      <c r="C13" s="322"/>
      <c r="D13" s="47"/>
      <c r="E13" s="47"/>
      <c r="F13" s="47"/>
      <c r="G13" s="47"/>
      <c r="H13" s="47"/>
      <c r="I13" s="47"/>
      <c r="J13" s="229"/>
      <c r="K13" s="112"/>
    </row>
    <row r="14" spans="1:10" ht="15.75">
      <c r="A14" s="109"/>
      <c r="B14" s="314" t="s">
        <v>67</v>
      </c>
      <c r="C14" s="315"/>
      <c r="D14" s="48"/>
      <c r="E14" s="48"/>
      <c r="F14" s="48"/>
      <c r="G14" s="48"/>
      <c r="H14" s="48"/>
      <c r="I14" s="48"/>
      <c r="J14" s="256"/>
    </row>
    <row r="15" spans="1:10" ht="15.75">
      <c r="A15" s="98">
        <v>41</v>
      </c>
      <c r="B15" s="40">
        <v>133001</v>
      </c>
      <c r="C15" s="41" t="s">
        <v>14</v>
      </c>
      <c r="D15" s="42">
        <v>1419</v>
      </c>
      <c r="E15" s="42"/>
      <c r="F15" s="42">
        <f>D15+E15</f>
        <v>1419</v>
      </c>
      <c r="G15" s="42"/>
      <c r="H15" s="42">
        <f>F15+G15</f>
        <v>1419</v>
      </c>
      <c r="I15" s="42">
        <v>1350</v>
      </c>
      <c r="J15" s="235">
        <f t="shared" si="0"/>
        <v>95.13742071881607</v>
      </c>
    </row>
    <row r="16" spans="1:24" ht="15.75">
      <c r="A16" s="98">
        <v>41</v>
      </c>
      <c r="B16" s="40">
        <v>133012</v>
      </c>
      <c r="C16" s="41" t="s">
        <v>23</v>
      </c>
      <c r="D16" s="42">
        <v>700</v>
      </c>
      <c r="E16" s="42"/>
      <c r="F16" s="42">
        <f>D16+E16</f>
        <v>700</v>
      </c>
      <c r="G16" s="42"/>
      <c r="H16" s="42">
        <f>F16+G16</f>
        <v>700</v>
      </c>
      <c r="I16" s="42">
        <v>102</v>
      </c>
      <c r="J16" s="235">
        <f t="shared" si="0"/>
        <v>14.571428571428571</v>
      </c>
      <c r="W16" s="121"/>
      <c r="X16" s="122"/>
    </row>
    <row r="17" spans="1:24" ht="15.75">
      <c r="A17" s="98">
        <v>41</v>
      </c>
      <c r="B17" s="40">
        <v>133013</v>
      </c>
      <c r="C17" s="41" t="s">
        <v>251</v>
      </c>
      <c r="D17" s="42">
        <v>32200</v>
      </c>
      <c r="E17" s="42"/>
      <c r="F17" s="42">
        <f>D17+E17</f>
        <v>32200</v>
      </c>
      <c r="G17" s="42"/>
      <c r="H17" s="42">
        <f>F17+G17</f>
        <v>32200</v>
      </c>
      <c r="I17" s="42">
        <v>30764</v>
      </c>
      <c r="J17" s="235">
        <f t="shared" si="0"/>
        <v>95.54037267080744</v>
      </c>
      <c r="W17" s="62"/>
      <c r="X17" s="65"/>
    </row>
    <row r="18" spans="1:24" ht="16.5" thickBot="1">
      <c r="A18" s="102"/>
      <c r="B18" s="50"/>
      <c r="C18" s="51"/>
      <c r="D18" s="52">
        <f aca="true" t="shared" si="1" ref="D18:I18">SUM(D9:D17)</f>
        <v>457179</v>
      </c>
      <c r="E18" s="52">
        <f t="shared" si="1"/>
        <v>39351</v>
      </c>
      <c r="F18" s="52">
        <f t="shared" si="1"/>
        <v>496530</v>
      </c>
      <c r="G18" s="52">
        <f t="shared" si="1"/>
        <v>0</v>
      </c>
      <c r="H18" s="52">
        <f t="shared" si="1"/>
        <v>496530</v>
      </c>
      <c r="I18" s="52">
        <f t="shared" si="1"/>
        <v>274132</v>
      </c>
      <c r="J18" s="257">
        <f t="shared" si="0"/>
        <v>55.20955430688982</v>
      </c>
      <c r="W18" s="65"/>
      <c r="X18" s="65"/>
    </row>
    <row r="19" spans="2:24" ht="16.5" thickBot="1">
      <c r="B19" s="53"/>
      <c r="C19" s="55"/>
      <c r="D19" s="54"/>
      <c r="E19" s="54"/>
      <c r="F19" s="54"/>
      <c r="G19" s="54"/>
      <c r="H19" s="54"/>
      <c r="I19" s="54"/>
      <c r="J19" s="230"/>
      <c r="W19" s="65"/>
      <c r="X19" s="65"/>
    </row>
    <row r="20" spans="1:24" ht="15.75">
      <c r="A20" s="109"/>
      <c r="B20" s="314" t="s">
        <v>69</v>
      </c>
      <c r="C20" s="315"/>
      <c r="D20" s="48"/>
      <c r="E20" s="48"/>
      <c r="F20" s="48"/>
      <c r="G20" s="48"/>
      <c r="H20" s="48"/>
      <c r="I20" s="48"/>
      <c r="J20" s="256"/>
      <c r="W20" s="65"/>
      <c r="X20" s="65"/>
    </row>
    <row r="21" spans="1:26" ht="15.75">
      <c r="A21" s="98">
        <v>41</v>
      </c>
      <c r="B21" s="40">
        <v>212002</v>
      </c>
      <c r="C21" s="41" t="s">
        <v>24</v>
      </c>
      <c r="D21" s="42">
        <v>6576</v>
      </c>
      <c r="E21" s="42"/>
      <c r="F21" s="42">
        <f>D21+E21</f>
        <v>6576</v>
      </c>
      <c r="G21" s="42"/>
      <c r="H21" s="42">
        <f aca="true" t="shared" si="2" ref="H21:H26">F21+G21</f>
        <v>6576</v>
      </c>
      <c r="I21" s="42">
        <v>37</v>
      </c>
      <c r="J21" s="235">
        <f t="shared" si="0"/>
        <v>0.5626520681265207</v>
      </c>
      <c r="K21" s="318"/>
      <c r="L21" s="318"/>
      <c r="M21" s="318"/>
      <c r="N21" s="318"/>
      <c r="O21" s="318"/>
      <c r="P21" s="318"/>
      <c r="Q21" s="318"/>
      <c r="R21" s="318"/>
      <c r="S21" s="318"/>
      <c r="T21" s="318"/>
      <c r="U21" s="318"/>
      <c r="V21" s="318"/>
      <c r="W21" s="318"/>
      <c r="X21" s="318"/>
      <c r="Y21" s="318"/>
      <c r="Z21" s="318"/>
    </row>
    <row r="22" spans="1:26" ht="15.75">
      <c r="A22" s="98">
        <v>41</v>
      </c>
      <c r="B22" s="40">
        <v>212002</v>
      </c>
      <c r="C22" s="41" t="s">
        <v>352</v>
      </c>
      <c r="D22" s="42"/>
      <c r="E22" s="42"/>
      <c r="F22" s="42"/>
      <c r="G22" s="42">
        <v>2580</v>
      </c>
      <c r="H22" s="42">
        <f t="shared" si="2"/>
        <v>2580</v>
      </c>
      <c r="I22" s="42">
        <v>2580</v>
      </c>
      <c r="J22" s="235">
        <f t="shared" si="0"/>
        <v>100</v>
      </c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228"/>
      <c r="Z22" s="228"/>
    </row>
    <row r="23" spans="1:27" ht="15.75">
      <c r="A23" s="162">
        <v>41</v>
      </c>
      <c r="B23" s="163">
        <v>212003</v>
      </c>
      <c r="C23" s="172" t="s">
        <v>222</v>
      </c>
      <c r="D23" s="42">
        <v>4500</v>
      </c>
      <c r="E23" s="42"/>
      <c r="F23" s="42">
        <f aca="true" t="shared" si="3" ref="F23:F42">D23+E23</f>
        <v>4500</v>
      </c>
      <c r="G23" s="42"/>
      <c r="H23" s="42">
        <f t="shared" si="2"/>
        <v>4500</v>
      </c>
      <c r="I23" s="42">
        <v>2567</v>
      </c>
      <c r="J23" s="235">
        <f t="shared" si="0"/>
        <v>57.044444444444444</v>
      </c>
      <c r="K23" s="123"/>
      <c r="L23" s="123"/>
      <c r="M23" s="123"/>
      <c r="N23" s="123"/>
      <c r="O23" s="123"/>
      <c r="P23" s="123"/>
      <c r="Q23" s="123"/>
      <c r="R23" s="123"/>
      <c r="S23" s="124"/>
      <c r="T23" s="125"/>
      <c r="U23" s="126"/>
      <c r="V23" s="124"/>
      <c r="W23" s="124"/>
      <c r="X23" s="124"/>
      <c r="Y23" s="124"/>
      <c r="Z23" s="124"/>
      <c r="AA23" s="29"/>
    </row>
    <row r="24" spans="1:27" ht="15.75">
      <c r="A24" s="162">
        <v>41</v>
      </c>
      <c r="B24" s="163">
        <v>212003</v>
      </c>
      <c r="C24" s="160" t="s">
        <v>162</v>
      </c>
      <c r="D24" s="79">
        <v>18000</v>
      </c>
      <c r="E24" s="79"/>
      <c r="F24" s="42">
        <f t="shared" si="3"/>
        <v>18000</v>
      </c>
      <c r="G24" s="79"/>
      <c r="H24" s="42">
        <f t="shared" si="2"/>
        <v>18000</v>
      </c>
      <c r="I24" s="42">
        <v>8447</v>
      </c>
      <c r="J24" s="235">
        <f t="shared" si="0"/>
        <v>46.92777777777778</v>
      </c>
      <c r="K24" s="123"/>
      <c r="L24" s="123"/>
      <c r="M24" s="123"/>
      <c r="N24" s="123"/>
      <c r="O24" s="123"/>
      <c r="P24" s="123"/>
      <c r="Q24" s="123"/>
      <c r="R24" s="123"/>
      <c r="S24" s="124"/>
      <c r="T24" s="125"/>
      <c r="U24" s="126"/>
      <c r="V24" s="124"/>
      <c r="W24" s="124"/>
      <c r="X24" s="124"/>
      <c r="Y24" s="124"/>
      <c r="Z24" s="124"/>
      <c r="AA24" s="29"/>
    </row>
    <row r="25" spans="1:27" ht="15.75">
      <c r="A25" s="162">
        <v>41</v>
      </c>
      <c r="B25" s="163">
        <v>212003</v>
      </c>
      <c r="C25" s="160" t="s">
        <v>163</v>
      </c>
      <c r="D25" s="42">
        <v>11050</v>
      </c>
      <c r="E25" s="42"/>
      <c r="F25" s="42">
        <f t="shared" si="3"/>
        <v>11050</v>
      </c>
      <c r="G25" s="42">
        <v>101</v>
      </c>
      <c r="H25" s="42">
        <f t="shared" si="2"/>
        <v>11151</v>
      </c>
      <c r="I25" s="42">
        <v>4400</v>
      </c>
      <c r="J25" s="235">
        <f t="shared" si="0"/>
        <v>39.458344543090305</v>
      </c>
      <c r="K25" s="123"/>
      <c r="L25" s="123"/>
      <c r="M25" s="123"/>
      <c r="N25" s="123"/>
      <c r="O25" s="123"/>
      <c r="P25" s="123"/>
      <c r="Q25" s="123"/>
      <c r="R25" s="123"/>
      <c r="S25" s="124"/>
      <c r="T25" s="125"/>
      <c r="U25" s="126"/>
      <c r="V25" s="124"/>
      <c r="W25" s="124"/>
      <c r="X25" s="124"/>
      <c r="Y25" s="124"/>
      <c r="Z25" s="124"/>
      <c r="AA25" s="29"/>
    </row>
    <row r="26" spans="1:27" ht="16.5" thickBot="1">
      <c r="A26" s="162">
        <v>41</v>
      </c>
      <c r="B26" s="239">
        <v>212004</v>
      </c>
      <c r="C26" s="240" t="s">
        <v>37</v>
      </c>
      <c r="D26" s="158">
        <v>1500</v>
      </c>
      <c r="E26" s="158"/>
      <c r="F26" s="158">
        <f t="shared" si="3"/>
        <v>1500</v>
      </c>
      <c r="G26" s="158"/>
      <c r="H26" s="158">
        <f t="shared" si="2"/>
        <v>1500</v>
      </c>
      <c r="I26" s="158">
        <v>1406</v>
      </c>
      <c r="J26" s="263">
        <f t="shared" si="0"/>
        <v>93.73333333333333</v>
      </c>
      <c r="K26" s="123"/>
      <c r="L26" s="123"/>
      <c r="M26" s="123"/>
      <c r="N26" s="123"/>
      <c r="O26" s="123"/>
      <c r="P26" s="123"/>
      <c r="Q26" s="123"/>
      <c r="R26" s="123"/>
      <c r="S26" s="125"/>
      <c r="T26" s="125"/>
      <c r="U26" s="125"/>
      <c r="V26" s="125"/>
      <c r="W26" s="125"/>
      <c r="X26" s="125"/>
      <c r="Y26" s="125"/>
      <c r="Z26" s="125"/>
      <c r="AA26" s="29"/>
    </row>
    <row r="27" spans="1:27" ht="16.5" thickBot="1">
      <c r="A27" s="110"/>
      <c r="B27" s="316" t="s">
        <v>70</v>
      </c>
      <c r="C27" s="317"/>
      <c r="D27" s="57"/>
      <c r="E27" s="57"/>
      <c r="F27" s="244"/>
      <c r="G27" s="57"/>
      <c r="H27" s="244"/>
      <c r="I27" s="244"/>
      <c r="J27" s="245"/>
      <c r="K27" s="115"/>
      <c r="L27" s="115"/>
      <c r="M27" s="115"/>
      <c r="N27" s="115"/>
      <c r="O27" s="115"/>
      <c r="P27" s="115"/>
      <c r="Q27" s="115"/>
      <c r="R27" s="115"/>
      <c r="S27" s="62"/>
      <c r="T27" s="80"/>
      <c r="U27" s="80"/>
      <c r="V27" s="80"/>
      <c r="W27" s="80"/>
      <c r="X27" s="129"/>
      <c r="Y27" s="129"/>
      <c r="Z27" s="129"/>
      <c r="AA27" s="29"/>
    </row>
    <row r="28" spans="1:27" ht="15.75">
      <c r="A28" s="98">
        <v>41</v>
      </c>
      <c r="B28" s="241">
        <v>221004</v>
      </c>
      <c r="C28" s="242" t="s">
        <v>165</v>
      </c>
      <c r="D28" s="243">
        <v>2650</v>
      </c>
      <c r="E28" s="243"/>
      <c r="F28" s="243">
        <f t="shared" si="3"/>
        <v>2650</v>
      </c>
      <c r="G28" s="243"/>
      <c r="H28" s="243">
        <f aca="true" t="shared" si="4" ref="H28:H40">F28+G28</f>
        <v>2650</v>
      </c>
      <c r="I28" s="243">
        <v>1254</v>
      </c>
      <c r="J28" s="264">
        <f t="shared" si="0"/>
        <v>47.320754716981135</v>
      </c>
      <c r="K28" s="113"/>
      <c r="L28" s="113"/>
      <c r="M28" s="113"/>
      <c r="N28" s="113"/>
      <c r="O28" s="113"/>
      <c r="P28" s="113"/>
      <c r="Q28" s="113"/>
      <c r="R28" s="113"/>
      <c r="S28" s="127"/>
      <c r="T28" s="128"/>
      <c r="U28" s="128"/>
      <c r="V28" s="128"/>
      <c r="W28" s="128"/>
      <c r="X28" s="128"/>
      <c r="Y28" s="128"/>
      <c r="Z28" s="128"/>
      <c r="AA28" s="29"/>
    </row>
    <row r="29" spans="1:27" ht="15.75">
      <c r="A29" s="98">
        <v>41</v>
      </c>
      <c r="B29" s="40">
        <v>221004</v>
      </c>
      <c r="C29" s="41" t="s">
        <v>164</v>
      </c>
      <c r="D29" s="42">
        <v>3000</v>
      </c>
      <c r="E29" s="42"/>
      <c r="F29" s="42">
        <f t="shared" si="3"/>
        <v>3000</v>
      </c>
      <c r="G29" s="42"/>
      <c r="H29" s="42">
        <f t="shared" si="4"/>
        <v>3000</v>
      </c>
      <c r="I29" s="42">
        <v>2855</v>
      </c>
      <c r="J29" s="235">
        <f t="shared" si="0"/>
        <v>95.16666666666667</v>
      </c>
      <c r="K29" s="113"/>
      <c r="L29" s="113"/>
      <c r="M29" s="113"/>
      <c r="N29" s="113"/>
      <c r="O29" s="113"/>
      <c r="P29" s="113"/>
      <c r="Q29" s="113"/>
      <c r="R29" s="113"/>
      <c r="S29" s="127"/>
      <c r="T29" s="128"/>
      <c r="U29" s="128"/>
      <c r="V29" s="128"/>
      <c r="W29" s="128"/>
      <c r="X29" s="128"/>
      <c r="Y29" s="128"/>
      <c r="Z29" s="128"/>
      <c r="AA29" s="29"/>
    </row>
    <row r="30" spans="1:27" ht="15.75">
      <c r="A30" s="98">
        <v>41</v>
      </c>
      <c r="B30" s="40">
        <v>221004</v>
      </c>
      <c r="C30" s="41" t="s">
        <v>166</v>
      </c>
      <c r="D30" s="42">
        <v>10500</v>
      </c>
      <c r="E30" s="42"/>
      <c r="F30" s="42">
        <f t="shared" si="3"/>
        <v>10500</v>
      </c>
      <c r="G30" s="42"/>
      <c r="H30" s="42">
        <f t="shared" si="4"/>
        <v>10500</v>
      </c>
      <c r="I30" s="42"/>
      <c r="J30" s="235">
        <f t="shared" si="0"/>
        <v>0</v>
      </c>
      <c r="K30" s="113"/>
      <c r="L30" s="113"/>
      <c r="M30" s="113"/>
      <c r="N30" s="113"/>
      <c r="O30" s="113"/>
      <c r="P30" s="113"/>
      <c r="Q30" s="113"/>
      <c r="R30" s="113"/>
      <c r="S30" s="127"/>
      <c r="T30" s="128"/>
      <c r="U30" s="128"/>
      <c r="V30" s="128"/>
      <c r="W30" s="128"/>
      <c r="X30" s="128"/>
      <c r="Y30" s="128"/>
      <c r="Z30" s="128"/>
      <c r="AA30" s="29"/>
    </row>
    <row r="31" spans="1:27" ht="15.75">
      <c r="A31" s="98">
        <v>41</v>
      </c>
      <c r="B31" s="40">
        <v>222003</v>
      </c>
      <c r="C31" s="41" t="s">
        <v>167</v>
      </c>
      <c r="D31" s="42">
        <v>700</v>
      </c>
      <c r="E31" s="42"/>
      <c r="F31" s="42">
        <f t="shared" si="3"/>
        <v>700</v>
      </c>
      <c r="G31" s="42">
        <v>150</v>
      </c>
      <c r="H31" s="42">
        <f t="shared" si="4"/>
        <v>850</v>
      </c>
      <c r="I31" s="42">
        <v>50</v>
      </c>
      <c r="J31" s="235">
        <f t="shared" si="0"/>
        <v>5.88235294117647</v>
      </c>
      <c r="K31" s="115"/>
      <c r="L31" s="115"/>
      <c r="M31" s="115"/>
      <c r="N31" s="115"/>
      <c r="O31" s="115"/>
      <c r="P31" s="115"/>
      <c r="Q31" s="115"/>
      <c r="R31" s="115"/>
      <c r="S31" s="130"/>
      <c r="T31" s="80"/>
      <c r="U31" s="80"/>
      <c r="V31" s="80"/>
      <c r="W31" s="80"/>
      <c r="X31" s="129"/>
      <c r="Y31" s="129"/>
      <c r="Z31" s="129"/>
      <c r="AA31" s="29"/>
    </row>
    <row r="32" spans="1:27" ht="15.75">
      <c r="A32" s="98">
        <v>41</v>
      </c>
      <c r="B32" s="40">
        <v>223001</v>
      </c>
      <c r="C32" s="41" t="s">
        <v>19</v>
      </c>
      <c r="D32" s="42">
        <v>100</v>
      </c>
      <c r="E32" s="42"/>
      <c r="F32" s="42">
        <f t="shared" si="3"/>
        <v>100</v>
      </c>
      <c r="G32" s="42"/>
      <c r="H32" s="42">
        <f t="shared" si="4"/>
        <v>100</v>
      </c>
      <c r="I32" s="42">
        <v>90</v>
      </c>
      <c r="J32" s="235">
        <f t="shared" si="0"/>
        <v>90</v>
      </c>
      <c r="K32" s="115"/>
      <c r="L32" s="115"/>
      <c r="M32" s="115"/>
      <c r="N32" s="115"/>
      <c r="O32" s="115"/>
      <c r="P32" s="115"/>
      <c r="Q32" s="115"/>
      <c r="R32" s="115"/>
      <c r="S32" s="130"/>
      <c r="T32" s="80"/>
      <c r="U32" s="80"/>
      <c r="V32" s="80"/>
      <c r="W32" s="80"/>
      <c r="X32" s="129"/>
      <c r="Y32" s="129"/>
      <c r="Z32" s="129"/>
      <c r="AA32" s="29"/>
    </row>
    <row r="33" spans="1:27" ht="15.75">
      <c r="A33" s="98">
        <v>41</v>
      </c>
      <c r="B33" s="40">
        <v>223001</v>
      </c>
      <c r="C33" s="41" t="s">
        <v>168</v>
      </c>
      <c r="D33" s="42">
        <v>550</v>
      </c>
      <c r="E33" s="42"/>
      <c r="F33" s="42">
        <f t="shared" si="3"/>
        <v>550</v>
      </c>
      <c r="G33" s="42"/>
      <c r="H33" s="42">
        <f t="shared" si="4"/>
        <v>550</v>
      </c>
      <c r="I33" s="42">
        <v>246</v>
      </c>
      <c r="J33" s="235">
        <f t="shared" si="0"/>
        <v>44.72727272727273</v>
      </c>
      <c r="K33" s="115"/>
      <c r="L33" s="115"/>
      <c r="M33" s="115"/>
      <c r="N33" s="115"/>
      <c r="O33" s="115"/>
      <c r="P33" s="115"/>
      <c r="Q33" s="115"/>
      <c r="R33" s="115"/>
      <c r="S33" s="131"/>
      <c r="T33" s="132"/>
      <c r="U33" s="132"/>
      <c r="V33" s="132"/>
      <c r="W33" s="132"/>
      <c r="X33" s="129"/>
      <c r="Y33" s="129"/>
      <c r="Z33" s="129"/>
      <c r="AA33" s="29"/>
    </row>
    <row r="34" spans="1:27" ht="15.75">
      <c r="A34" s="96">
        <v>41</v>
      </c>
      <c r="B34" s="164">
        <v>223001</v>
      </c>
      <c r="C34" s="41" t="s">
        <v>252</v>
      </c>
      <c r="D34" s="69">
        <v>10</v>
      </c>
      <c r="E34" s="69"/>
      <c r="F34" s="42">
        <f t="shared" si="3"/>
        <v>10</v>
      </c>
      <c r="G34" s="69"/>
      <c r="H34" s="42">
        <f t="shared" si="4"/>
        <v>10</v>
      </c>
      <c r="I34" s="42">
        <v>7.5</v>
      </c>
      <c r="J34" s="235">
        <f t="shared" si="0"/>
        <v>75</v>
      </c>
      <c r="K34" s="115"/>
      <c r="L34" s="115"/>
      <c r="M34" s="115"/>
      <c r="N34" s="115"/>
      <c r="O34" s="115"/>
      <c r="P34" s="115"/>
      <c r="Q34" s="115"/>
      <c r="R34" s="115"/>
      <c r="S34" s="131"/>
      <c r="T34" s="132"/>
      <c r="U34" s="132"/>
      <c r="V34" s="132"/>
      <c r="W34" s="132"/>
      <c r="X34" s="129"/>
      <c r="Y34" s="129"/>
      <c r="Z34" s="129"/>
      <c r="AA34" s="29"/>
    </row>
    <row r="35" spans="1:27" ht="15.75">
      <c r="A35" s="98">
        <v>41</v>
      </c>
      <c r="B35" s="40">
        <v>223001</v>
      </c>
      <c r="C35" s="41" t="s">
        <v>220</v>
      </c>
      <c r="D35" s="69">
        <v>1500</v>
      </c>
      <c r="E35" s="69"/>
      <c r="F35" s="42">
        <f t="shared" si="3"/>
        <v>1500</v>
      </c>
      <c r="G35" s="69"/>
      <c r="H35" s="42">
        <f t="shared" si="4"/>
        <v>1500</v>
      </c>
      <c r="I35" s="42">
        <v>1059</v>
      </c>
      <c r="J35" s="235">
        <f t="shared" si="0"/>
        <v>70.6</v>
      </c>
      <c r="K35" s="169"/>
      <c r="L35" s="115"/>
      <c r="M35" s="115"/>
      <c r="N35" s="115"/>
      <c r="O35" s="115"/>
      <c r="P35" s="115"/>
      <c r="Q35" s="115"/>
      <c r="R35" s="115"/>
      <c r="S35" s="131"/>
      <c r="T35" s="132"/>
      <c r="U35" s="132"/>
      <c r="V35" s="132"/>
      <c r="W35" s="132"/>
      <c r="X35" s="129"/>
      <c r="Y35" s="129"/>
      <c r="Z35" s="129"/>
      <c r="AA35" s="29"/>
    </row>
    <row r="36" spans="1:27" ht="15.75">
      <c r="A36" s="98">
        <v>41</v>
      </c>
      <c r="B36" s="40">
        <v>223002</v>
      </c>
      <c r="C36" s="41" t="s">
        <v>174</v>
      </c>
      <c r="D36" s="42">
        <v>2000</v>
      </c>
      <c r="E36" s="42"/>
      <c r="F36" s="42">
        <f t="shared" si="3"/>
        <v>2000</v>
      </c>
      <c r="G36" s="42"/>
      <c r="H36" s="42">
        <f t="shared" si="4"/>
        <v>2000</v>
      </c>
      <c r="I36" s="42">
        <v>1491</v>
      </c>
      <c r="J36" s="235">
        <f t="shared" si="0"/>
        <v>74.55000000000001</v>
      </c>
      <c r="K36" s="115"/>
      <c r="L36" s="115"/>
      <c r="M36" s="115"/>
      <c r="N36" s="115"/>
      <c r="O36" s="115"/>
      <c r="P36" s="115"/>
      <c r="Q36" s="115"/>
      <c r="R36" s="115"/>
      <c r="S36" s="131"/>
      <c r="T36" s="132"/>
      <c r="U36" s="132"/>
      <c r="V36" s="132"/>
      <c r="W36" s="132"/>
      <c r="X36" s="129"/>
      <c r="Y36" s="129"/>
      <c r="Z36" s="129"/>
      <c r="AA36" s="29"/>
    </row>
    <row r="37" spans="1:27" ht="15" customHeight="1">
      <c r="A37" s="98">
        <v>41</v>
      </c>
      <c r="B37" s="40">
        <v>223002</v>
      </c>
      <c r="C37" s="41" t="s">
        <v>253</v>
      </c>
      <c r="D37" s="42">
        <v>1650</v>
      </c>
      <c r="E37" s="42"/>
      <c r="F37" s="42">
        <f t="shared" si="3"/>
        <v>1650</v>
      </c>
      <c r="G37" s="42"/>
      <c r="H37" s="42">
        <f t="shared" si="4"/>
        <v>1650</v>
      </c>
      <c r="I37" s="42">
        <v>715</v>
      </c>
      <c r="J37" s="235">
        <f t="shared" si="0"/>
        <v>43.333333333333336</v>
      </c>
      <c r="K37" s="114"/>
      <c r="L37" s="114"/>
      <c r="M37" s="114"/>
      <c r="N37" s="114"/>
      <c r="O37" s="114"/>
      <c r="P37" s="114"/>
      <c r="Q37" s="114"/>
      <c r="R37" s="114"/>
      <c r="S37" s="61"/>
      <c r="T37" s="132"/>
      <c r="U37" s="132"/>
      <c r="V37" s="132"/>
      <c r="W37" s="132"/>
      <c r="X37" s="132"/>
      <c r="Y37" s="132"/>
      <c r="Z37" s="132"/>
      <c r="AA37" s="29"/>
    </row>
    <row r="38" spans="1:27" ht="15.75">
      <c r="A38" s="98">
        <v>41</v>
      </c>
      <c r="B38" s="40">
        <v>223003</v>
      </c>
      <c r="C38" s="41" t="s">
        <v>254</v>
      </c>
      <c r="D38" s="42">
        <v>2700</v>
      </c>
      <c r="E38" s="42"/>
      <c r="F38" s="42">
        <f t="shared" si="3"/>
        <v>2700</v>
      </c>
      <c r="G38" s="42"/>
      <c r="H38" s="42">
        <f t="shared" si="4"/>
        <v>2700</v>
      </c>
      <c r="I38" s="42">
        <v>1428</v>
      </c>
      <c r="J38" s="235">
        <f t="shared" si="0"/>
        <v>52.888888888888886</v>
      </c>
      <c r="K38" s="113"/>
      <c r="L38" s="113"/>
      <c r="M38" s="113"/>
      <c r="N38" s="113"/>
      <c r="O38" s="113"/>
      <c r="P38" s="113"/>
      <c r="Q38" s="113"/>
      <c r="R38" s="113"/>
      <c r="S38" s="127"/>
      <c r="T38" s="127"/>
      <c r="U38" s="127"/>
      <c r="V38" s="133"/>
      <c r="W38" s="29"/>
      <c r="X38" s="29"/>
      <c r="Y38" s="29"/>
      <c r="Z38" s="29"/>
      <c r="AA38" s="29"/>
    </row>
    <row r="39" spans="1:27" ht="16.5" thickBot="1">
      <c r="A39" s="101">
        <v>41</v>
      </c>
      <c r="B39" s="44">
        <v>229005</v>
      </c>
      <c r="C39" s="45" t="s">
        <v>25</v>
      </c>
      <c r="D39" s="46">
        <v>182</v>
      </c>
      <c r="E39" s="46"/>
      <c r="F39" s="42">
        <f t="shared" si="3"/>
        <v>182</v>
      </c>
      <c r="G39" s="46"/>
      <c r="H39" s="42">
        <f t="shared" si="4"/>
        <v>182</v>
      </c>
      <c r="I39" s="42">
        <v>115</v>
      </c>
      <c r="J39" s="235">
        <f t="shared" si="0"/>
        <v>63.18681318681318</v>
      </c>
      <c r="K39" s="111"/>
      <c r="L39" s="111"/>
      <c r="M39" s="111"/>
      <c r="N39" s="111"/>
      <c r="O39" s="111"/>
      <c r="P39" s="111"/>
      <c r="Q39" s="134"/>
      <c r="R39" s="134"/>
      <c r="S39" s="135"/>
      <c r="T39" s="135"/>
      <c r="U39" s="135"/>
      <c r="V39" s="63"/>
      <c r="W39" s="136"/>
      <c r="X39" s="135"/>
      <c r="Y39" s="29"/>
      <c r="Z39" s="29"/>
      <c r="AA39" s="29"/>
    </row>
    <row r="40" spans="2:27" ht="16.5" thickBot="1">
      <c r="B40" s="58"/>
      <c r="C40" s="49"/>
      <c r="D40" s="60"/>
      <c r="E40" s="60"/>
      <c r="F40" s="158">
        <f t="shared" si="3"/>
        <v>0</v>
      </c>
      <c r="G40" s="60"/>
      <c r="H40" s="158">
        <f t="shared" si="4"/>
        <v>0</v>
      </c>
      <c r="I40" s="158"/>
      <c r="J40" s="263"/>
      <c r="K40" s="111"/>
      <c r="L40" s="111"/>
      <c r="M40" s="111"/>
      <c r="N40" s="111"/>
      <c r="O40" s="111"/>
      <c r="P40" s="111"/>
      <c r="Q40" s="134"/>
      <c r="R40" s="134"/>
      <c r="S40" s="135"/>
      <c r="T40" s="135"/>
      <c r="U40" s="135"/>
      <c r="V40" s="63"/>
      <c r="W40" s="136"/>
      <c r="X40" s="135"/>
      <c r="Y40" s="29"/>
      <c r="Z40" s="29"/>
      <c r="AA40" s="29"/>
    </row>
    <row r="41" spans="1:27" ht="16.5" thickBot="1">
      <c r="A41" s="109"/>
      <c r="B41" s="316" t="s">
        <v>255</v>
      </c>
      <c r="C41" s="317"/>
      <c r="D41" s="57"/>
      <c r="E41" s="57"/>
      <c r="F41" s="244"/>
      <c r="G41" s="57"/>
      <c r="H41" s="244"/>
      <c r="I41" s="244"/>
      <c r="J41" s="245"/>
      <c r="K41" s="111"/>
      <c r="L41" s="111"/>
      <c r="M41" s="111"/>
      <c r="N41" s="111"/>
      <c r="O41" s="111"/>
      <c r="P41" s="111"/>
      <c r="Q41" s="134"/>
      <c r="R41" s="134"/>
      <c r="S41" s="135"/>
      <c r="T41" s="135"/>
      <c r="U41" s="135"/>
      <c r="V41" s="63"/>
      <c r="W41" s="136"/>
      <c r="X41" s="135"/>
      <c r="Y41" s="29"/>
      <c r="Z41" s="29"/>
      <c r="AA41" s="29"/>
    </row>
    <row r="42" spans="1:27" ht="16.5" thickBot="1">
      <c r="A42" s="101">
        <v>41</v>
      </c>
      <c r="B42" s="246">
        <v>243</v>
      </c>
      <c r="C42" s="247" t="s">
        <v>15</v>
      </c>
      <c r="D42" s="248">
        <v>20</v>
      </c>
      <c r="E42" s="248"/>
      <c r="F42" s="243">
        <f t="shared" si="3"/>
        <v>20</v>
      </c>
      <c r="G42" s="248"/>
      <c r="H42" s="243">
        <f>F42+G42</f>
        <v>20</v>
      </c>
      <c r="I42" s="243">
        <v>5</v>
      </c>
      <c r="J42" s="264">
        <f t="shared" si="0"/>
        <v>25</v>
      </c>
      <c r="K42" s="111"/>
      <c r="L42" s="111"/>
      <c r="M42" s="111"/>
      <c r="N42" s="111"/>
      <c r="O42" s="111"/>
      <c r="P42" s="111"/>
      <c r="Q42" s="134"/>
      <c r="R42" s="134"/>
      <c r="S42" s="135"/>
      <c r="T42" s="135"/>
      <c r="U42" s="135"/>
      <c r="V42" s="63"/>
      <c r="W42" s="63"/>
      <c r="X42" s="135"/>
      <c r="Y42" s="29"/>
      <c r="Z42" s="29"/>
      <c r="AA42" s="29"/>
    </row>
    <row r="43" spans="2:27" ht="16.5" thickBot="1">
      <c r="B43" s="58"/>
      <c r="C43" s="49"/>
      <c r="D43" s="59"/>
      <c r="E43" s="59"/>
      <c r="F43" s="59"/>
      <c r="G43" s="59"/>
      <c r="H43" s="59"/>
      <c r="I43" s="59"/>
      <c r="J43" s="266"/>
      <c r="K43" s="114"/>
      <c r="L43" s="114"/>
      <c r="M43" s="114"/>
      <c r="N43" s="114"/>
      <c r="O43" s="114"/>
      <c r="P43" s="114"/>
      <c r="Q43" s="114"/>
      <c r="R43" s="114"/>
      <c r="S43" s="62"/>
      <c r="T43" s="62"/>
      <c r="U43" s="63"/>
      <c r="V43" s="63"/>
      <c r="W43" s="135"/>
      <c r="X43" s="29"/>
      <c r="Y43" s="29"/>
      <c r="Z43" s="29"/>
      <c r="AA43" s="29"/>
    </row>
    <row r="44" spans="1:27" ht="15.75">
      <c r="A44" s="109"/>
      <c r="B44" s="314" t="s">
        <v>71</v>
      </c>
      <c r="C44" s="315"/>
      <c r="D44" s="48"/>
      <c r="E44" s="48"/>
      <c r="F44" s="48"/>
      <c r="G44" s="48"/>
      <c r="H44" s="48"/>
      <c r="I44" s="48"/>
      <c r="J44" s="256"/>
      <c r="K44" s="114"/>
      <c r="L44" s="114"/>
      <c r="M44" s="114"/>
      <c r="N44" s="114"/>
      <c r="O44" s="114"/>
      <c r="P44" s="114"/>
      <c r="Q44" s="114"/>
      <c r="R44" s="114"/>
      <c r="S44" s="62"/>
      <c r="T44" s="62"/>
      <c r="U44" s="63"/>
      <c r="V44" s="63"/>
      <c r="W44" s="135"/>
      <c r="X44" s="29"/>
      <c r="Y44" s="29"/>
      <c r="Z44" s="29"/>
      <c r="AA44" s="29"/>
    </row>
    <row r="45" spans="1:25" ht="15.75">
      <c r="A45" s="98">
        <v>41</v>
      </c>
      <c r="B45" s="40">
        <v>292008</v>
      </c>
      <c r="C45" s="41" t="s">
        <v>217</v>
      </c>
      <c r="D45" s="42">
        <v>1500</v>
      </c>
      <c r="E45" s="42"/>
      <c r="F45" s="42">
        <f>D45+E45</f>
        <v>1500</v>
      </c>
      <c r="G45" s="42"/>
      <c r="H45" s="42">
        <f>F45+G45</f>
        <v>1500</v>
      </c>
      <c r="I45" s="42">
        <v>667</v>
      </c>
      <c r="J45" s="235">
        <f t="shared" si="0"/>
        <v>44.46666666666667</v>
      </c>
      <c r="K45" s="114"/>
      <c r="L45" s="114"/>
      <c r="M45" s="114"/>
      <c r="N45" s="114"/>
      <c r="O45" s="114"/>
      <c r="P45" s="114"/>
      <c r="Q45" s="115"/>
      <c r="R45" s="115"/>
      <c r="S45" s="62"/>
      <c r="T45" s="62"/>
      <c r="U45" s="62"/>
      <c r="V45" s="63"/>
      <c r="W45" s="63"/>
      <c r="X45" s="135"/>
      <c r="Y45" s="29"/>
    </row>
    <row r="46" spans="1:25" ht="15.75">
      <c r="A46" s="98">
        <v>41</v>
      </c>
      <c r="B46" s="40">
        <v>292012</v>
      </c>
      <c r="C46" s="41" t="s">
        <v>256</v>
      </c>
      <c r="D46" s="42">
        <v>1500</v>
      </c>
      <c r="E46" s="42"/>
      <c r="F46" s="42">
        <f>D46+E46</f>
        <v>1500</v>
      </c>
      <c r="G46" s="42">
        <v>6279</v>
      </c>
      <c r="H46" s="42">
        <f>F46+G46</f>
        <v>7779</v>
      </c>
      <c r="I46" s="42">
        <v>7779</v>
      </c>
      <c r="J46" s="235">
        <f t="shared" si="0"/>
        <v>100</v>
      </c>
      <c r="K46" s="123"/>
      <c r="L46" s="123"/>
      <c r="M46" s="123"/>
      <c r="N46" s="123"/>
      <c r="O46" s="123"/>
      <c r="P46" s="123"/>
      <c r="Q46" s="123"/>
      <c r="R46" s="123"/>
      <c r="W46" s="63"/>
      <c r="X46" s="135"/>
      <c r="Y46" s="29"/>
    </row>
    <row r="47" spans="1:25" ht="15.75">
      <c r="A47" s="99">
        <v>41</v>
      </c>
      <c r="B47" s="56">
        <v>292027</v>
      </c>
      <c r="C47" s="68" t="s">
        <v>33</v>
      </c>
      <c r="D47" s="158">
        <v>7000</v>
      </c>
      <c r="E47" s="158"/>
      <c r="F47" s="42">
        <f>D47+E47</f>
        <v>7000</v>
      </c>
      <c r="G47" s="158"/>
      <c r="H47" s="42">
        <f>F47+G47</f>
        <v>7000</v>
      </c>
      <c r="I47" s="42">
        <v>5228</v>
      </c>
      <c r="J47" s="235">
        <f t="shared" si="0"/>
        <v>74.68571428571428</v>
      </c>
      <c r="K47" s="123"/>
      <c r="L47" s="123"/>
      <c r="M47" s="123"/>
      <c r="N47" s="123"/>
      <c r="O47" s="123"/>
      <c r="P47" s="123"/>
      <c r="Q47" s="123"/>
      <c r="R47" s="123"/>
      <c r="W47" s="63"/>
      <c r="X47" s="135"/>
      <c r="Y47" s="29"/>
    </row>
    <row r="48" spans="1:25" ht="15.75">
      <c r="A48" s="99">
        <v>41</v>
      </c>
      <c r="B48" s="56">
        <v>2902027</v>
      </c>
      <c r="C48" s="214" t="s">
        <v>278</v>
      </c>
      <c r="D48" s="158">
        <v>500</v>
      </c>
      <c r="E48" s="158"/>
      <c r="F48" s="42">
        <f>D48+E48</f>
        <v>500</v>
      </c>
      <c r="G48" s="158"/>
      <c r="H48" s="42">
        <f>F48+G48</f>
        <v>500</v>
      </c>
      <c r="I48" s="42"/>
      <c r="J48" s="235">
        <f t="shared" si="0"/>
        <v>0</v>
      </c>
      <c r="K48" s="123"/>
      <c r="L48" s="123"/>
      <c r="M48" s="123"/>
      <c r="N48" s="123"/>
      <c r="O48" s="123"/>
      <c r="P48" s="123"/>
      <c r="Q48" s="123"/>
      <c r="R48" s="123"/>
      <c r="W48" s="63"/>
      <c r="X48" s="135"/>
      <c r="Y48" s="29"/>
    </row>
    <row r="49" spans="1:25" ht="16.5" customHeight="1" thickBot="1">
      <c r="A49" s="102"/>
      <c r="B49" s="50"/>
      <c r="C49" s="51"/>
      <c r="D49" s="52">
        <f aca="true" t="shared" si="5" ref="D49:I49">SUM(D21:D48)</f>
        <v>77688</v>
      </c>
      <c r="E49" s="52">
        <f t="shared" si="5"/>
        <v>0</v>
      </c>
      <c r="F49" s="52">
        <f t="shared" si="5"/>
        <v>77688</v>
      </c>
      <c r="G49" s="52">
        <f t="shared" si="5"/>
        <v>9110</v>
      </c>
      <c r="H49" s="52">
        <f t="shared" si="5"/>
        <v>86798</v>
      </c>
      <c r="I49" s="52">
        <f t="shared" si="5"/>
        <v>42426.5</v>
      </c>
      <c r="J49" s="257">
        <f t="shared" si="0"/>
        <v>48.87958247885896</v>
      </c>
      <c r="K49" s="137"/>
      <c r="L49" s="112"/>
      <c r="M49" s="138"/>
      <c r="N49" s="138"/>
      <c r="O49" s="138"/>
      <c r="P49" s="138"/>
      <c r="Q49" s="138"/>
      <c r="R49" s="138"/>
      <c r="W49" s="63"/>
      <c r="X49" s="135"/>
      <c r="Y49" s="29"/>
    </row>
    <row r="50" spans="2:25" ht="15.75" customHeight="1" thickBot="1">
      <c r="B50" s="64"/>
      <c r="C50" s="65"/>
      <c r="D50" s="66"/>
      <c r="E50" s="66"/>
      <c r="F50" s="66"/>
      <c r="G50" s="66"/>
      <c r="H50" s="66"/>
      <c r="I50" s="66"/>
      <c r="J50" s="265"/>
      <c r="K50" s="137"/>
      <c r="L50" s="112"/>
      <c r="M50" s="138"/>
      <c r="N50" s="138"/>
      <c r="O50" s="138"/>
      <c r="P50" s="138"/>
      <c r="Q50" s="138"/>
      <c r="R50" s="138"/>
      <c r="W50" s="63"/>
      <c r="X50" s="135"/>
      <c r="Y50" s="29"/>
    </row>
    <row r="51" spans="1:25" ht="15.75">
      <c r="A51" s="109"/>
      <c r="B51" s="314" t="s">
        <v>223</v>
      </c>
      <c r="C51" s="315"/>
      <c r="D51" s="48">
        <f>SUM(D52:D68)</f>
        <v>204313</v>
      </c>
      <c r="E51" s="48">
        <f>SUM(E52:E68)</f>
        <v>-30858</v>
      </c>
      <c r="F51" s="48">
        <f>SUM(F52:F68)</f>
        <v>173455</v>
      </c>
      <c r="G51" s="48">
        <f>SUM(G52:G69)</f>
        <v>7641</v>
      </c>
      <c r="H51" s="48">
        <f>SUM(H52:H69)</f>
        <v>181096</v>
      </c>
      <c r="I51" s="48">
        <f>SUM(I52:I69)</f>
        <v>91593</v>
      </c>
      <c r="J51" s="256">
        <f t="shared" si="0"/>
        <v>50.57704201086717</v>
      </c>
      <c r="K51" s="137"/>
      <c r="L51" s="112"/>
      <c r="M51" s="138"/>
      <c r="N51" s="138"/>
      <c r="O51" s="138"/>
      <c r="P51" s="138"/>
      <c r="Q51" s="138"/>
      <c r="R51" s="138"/>
      <c r="W51" s="63"/>
      <c r="X51" s="135"/>
      <c r="Y51" s="29"/>
    </row>
    <row r="52" spans="1:25" ht="15.75">
      <c r="A52" s="98">
        <v>111</v>
      </c>
      <c r="B52" s="40">
        <v>311</v>
      </c>
      <c r="C52" s="41" t="s">
        <v>109</v>
      </c>
      <c r="D52" s="69">
        <v>1691</v>
      </c>
      <c r="E52" s="69"/>
      <c r="F52" s="69">
        <f>D52+E52</f>
        <v>1691</v>
      </c>
      <c r="G52" s="69"/>
      <c r="H52" s="69">
        <f>F52+G52</f>
        <v>1691</v>
      </c>
      <c r="I52" s="69">
        <v>396</v>
      </c>
      <c r="J52" s="232">
        <f t="shared" si="0"/>
        <v>23.418095801301007</v>
      </c>
      <c r="K52" s="140"/>
      <c r="L52" s="112"/>
      <c r="M52" s="138"/>
      <c r="N52" s="138"/>
      <c r="O52" s="138"/>
      <c r="P52" s="138"/>
      <c r="Q52" s="138"/>
      <c r="R52" s="138"/>
      <c r="W52" s="63"/>
      <c r="X52" s="135"/>
      <c r="Y52" s="29"/>
    </row>
    <row r="53" spans="1:25" ht="15.75">
      <c r="A53" s="98">
        <v>111</v>
      </c>
      <c r="B53" s="40">
        <v>312</v>
      </c>
      <c r="C53" s="41" t="s">
        <v>271</v>
      </c>
      <c r="D53" s="69">
        <v>188</v>
      </c>
      <c r="E53" s="69"/>
      <c r="F53" s="69">
        <f aca="true" t="shared" si="6" ref="F53:F68">D53+E53</f>
        <v>188</v>
      </c>
      <c r="G53" s="69"/>
      <c r="H53" s="69">
        <f aca="true" t="shared" si="7" ref="H53:H69">F53+G53</f>
        <v>188</v>
      </c>
      <c r="I53" s="69"/>
      <c r="J53" s="232">
        <f t="shared" si="0"/>
        <v>0</v>
      </c>
      <c r="K53" s="140"/>
      <c r="L53" s="112"/>
      <c r="M53" s="138"/>
      <c r="N53" s="138"/>
      <c r="O53" s="138"/>
      <c r="P53" s="138"/>
      <c r="Q53" s="138"/>
      <c r="R53" s="138"/>
      <c r="W53" s="63"/>
      <c r="X53" s="135"/>
      <c r="Y53" s="29"/>
    </row>
    <row r="54" spans="1:25" ht="19.5" customHeight="1">
      <c r="A54" s="98">
        <v>41</v>
      </c>
      <c r="B54" s="40">
        <v>311</v>
      </c>
      <c r="C54" s="160" t="s">
        <v>104</v>
      </c>
      <c r="D54" s="161">
        <v>1000</v>
      </c>
      <c r="E54" s="161"/>
      <c r="F54" s="69">
        <f t="shared" si="6"/>
        <v>1000</v>
      </c>
      <c r="G54" s="161"/>
      <c r="H54" s="69">
        <f t="shared" si="7"/>
        <v>1000</v>
      </c>
      <c r="I54" s="69"/>
      <c r="J54" s="232">
        <f t="shared" si="0"/>
        <v>0</v>
      </c>
      <c r="K54" s="140"/>
      <c r="W54" s="63"/>
      <c r="X54" s="135"/>
      <c r="Y54" s="29"/>
    </row>
    <row r="55" spans="1:25" ht="15.75">
      <c r="A55" s="162">
        <v>111</v>
      </c>
      <c r="B55" s="163">
        <v>312001</v>
      </c>
      <c r="C55" s="160" t="s">
        <v>26</v>
      </c>
      <c r="D55" s="161">
        <v>4942</v>
      </c>
      <c r="E55" s="161">
        <v>8</v>
      </c>
      <c r="F55" s="69">
        <f t="shared" si="6"/>
        <v>4950</v>
      </c>
      <c r="G55" s="161"/>
      <c r="H55" s="69">
        <f t="shared" si="7"/>
        <v>4950</v>
      </c>
      <c r="I55" s="69">
        <v>4950</v>
      </c>
      <c r="J55" s="232">
        <f t="shared" si="0"/>
        <v>100</v>
      </c>
      <c r="K55" s="226"/>
      <c r="W55" s="63"/>
      <c r="X55" s="135"/>
      <c r="Y55" s="29"/>
    </row>
    <row r="56" spans="1:25" ht="15.75">
      <c r="A56" s="97">
        <v>111</v>
      </c>
      <c r="B56" s="203">
        <v>312001</v>
      </c>
      <c r="C56" s="145" t="s">
        <v>216</v>
      </c>
      <c r="D56" s="204">
        <v>2170</v>
      </c>
      <c r="E56" s="204"/>
      <c r="F56" s="69">
        <f t="shared" si="6"/>
        <v>2170</v>
      </c>
      <c r="G56" s="204"/>
      <c r="H56" s="69">
        <f t="shared" si="7"/>
        <v>2170</v>
      </c>
      <c r="I56" s="69">
        <v>929</v>
      </c>
      <c r="J56" s="232">
        <f t="shared" si="0"/>
        <v>42.81105990783411</v>
      </c>
      <c r="K56" s="171"/>
      <c r="L56" s="170"/>
      <c r="W56" s="63"/>
      <c r="X56" s="135"/>
      <c r="Y56" s="29"/>
    </row>
    <row r="57" spans="1:25" ht="15.75">
      <c r="A57" s="98">
        <v>111</v>
      </c>
      <c r="B57" s="40">
        <v>312001</v>
      </c>
      <c r="C57" s="41" t="s">
        <v>27</v>
      </c>
      <c r="D57" s="173">
        <v>184931</v>
      </c>
      <c r="E57" s="173">
        <v>-31514</v>
      </c>
      <c r="F57" s="69">
        <f t="shared" si="6"/>
        <v>153417</v>
      </c>
      <c r="G57" s="173"/>
      <c r="H57" s="69">
        <f t="shared" si="7"/>
        <v>153417</v>
      </c>
      <c r="I57" s="69">
        <v>77130</v>
      </c>
      <c r="J57" s="232">
        <f t="shared" si="0"/>
        <v>50.2747413911105</v>
      </c>
      <c r="K57" s="168"/>
      <c r="M57" s="170"/>
      <c r="O57" s="170"/>
      <c r="W57" s="63"/>
      <c r="X57" s="135"/>
      <c r="Y57" s="29"/>
    </row>
    <row r="58" spans="1:25" ht="15.75">
      <c r="A58" s="98">
        <v>111</v>
      </c>
      <c r="B58" s="40">
        <v>312001</v>
      </c>
      <c r="C58" s="41" t="s">
        <v>105</v>
      </c>
      <c r="D58" s="69">
        <v>2356</v>
      </c>
      <c r="E58" s="69"/>
      <c r="F58" s="69">
        <f t="shared" si="6"/>
        <v>2356</v>
      </c>
      <c r="G58" s="69"/>
      <c r="H58" s="69">
        <f t="shared" si="7"/>
        <v>2356</v>
      </c>
      <c r="I58" s="69">
        <v>1242</v>
      </c>
      <c r="J58" s="232">
        <f t="shared" si="0"/>
        <v>52.71646859083192</v>
      </c>
      <c r="K58" s="140"/>
      <c r="M58" s="170"/>
      <c r="W58" s="63"/>
      <c r="X58" s="139"/>
      <c r="Y58" s="29"/>
    </row>
    <row r="59" spans="1:25" ht="15.75">
      <c r="A59" s="98">
        <v>111</v>
      </c>
      <c r="B59" s="40">
        <v>312001</v>
      </c>
      <c r="C59" s="41" t="s">
        <v>16</v>
      </c>
      <c r="D59" s="69">
        <v>962</v>
      </c>
      <c r="E59" s="69"/>
      <c r="F59" s="69">
        <f t="shared" si="6"/>
        <v>962</v>
      </c>
      <c r="G59" s="69"/>
      <c r="H59" s="69">
        <f t="shared" si="7"/>
        <v>962</v>
      </c>
      <c r="I59" s="69">
        <v>744</v>
      </c>
      <c r="J59" s="232">
        <f t="shared" si="0"/>
        <v>77.33887733887734</v>
      </c>
      <c r="K59" s="112"/>
      <c r="M59" s="170"/>
      <c r="W59" s="29"/>
      <c r="X59" s="29"/>
      <c r="Y59" s="29"/>
    </row>
    <row r="60" spans="1:25" ht="15" customHeight="1">
      <c r="A60" s="98">
        <v>111</v>
      </c>
      <c r="B60" s="40">
        <v>312001</v>
      </c>
      <c r="C60" s="41" t="s">
        <v>28</v>
      </c>
      <c r="D60" s="69">
        <v>2279</v>
      </c>
      <c r="E60" s="69"/>
      <c r="F60" s="69">
        <f t="shared" si="6"/>
        <v>2279</v>
      </c>
      <c r="G60" s="69"/>
      <c r="H60" s="69">
        <f t="shared" si="7"/>
        <v>2279</v>
      </c>
      <c r="I60" s="69">
        <v>1736</v>
      </c>
      <c r="J60" s="232">
        <f t="shared" si="0"/>
        <v>76.17376042123738</v>
      </c>
      <c r="K60" s="112"/>
      <c r="U60" s="65"/>
      <c r="V60" s="65"/>
      <c r="W60" s="35"/>
      <c r="X60" s="141"/>
      <c r="Y60" s="29"/>
    </row>
    <row r="61" spans="1:25" ht="15.75">
      <c r="A61" s="98">
        <v>111</v>
      </c>
      <c r="B61" s="40">
        <v>312001</v>
      </c>
      <c r="C61" s="41" t="s">
        <v>175</v>
      </c>
      <c r="D61" s="167">
        <v>196</v>
      </c>
      <c r="E61" s="167"/>
      <c r="F61" s="69">
        <f t="shared" si="6"/>
        <v>196</v>
      </c>
      <c r="G61" s="167"/>
      <c r="H61" s="69">
        <f t="shared" si="7"/>
        <v>196</v>
      </c>
      <c r="I61" s="69">
        <v>166</v>
      </c>
      <c r="J61" s="232">
        <f t="shared" si="0"/>
        <v>84.6938775510204</v>
      </c>
      <c r="K61" s="112"/>
      <c r="U61" s="65"/>
      <c r="V61" s="65"/>
      <c r="W61" s="62"/>
      <c r="X61" s="62"/>
      <c r="Y61" s="29"/>
    </row>
    <row r="62" spans="1:25" ht="15.75">
      <c r="A62" s="98">
        <v>111</v>
      </c>
      <c r="B62" s="40">
        <v>312001</v>
      </c>
      <c r="C62" s="41" t="s">
        <v>224</v>
      </c>
      <c r="D62" s="42">
        <v>93</v>
      </c>
      <c r="E62" s="42"/>
      <c r="F62" s="69">
        <f t="shared" si="6"/>
        <v>93</v>
      </c>
      <c r="G62" s="42"/>
      <c r="H62" s="69">
        <f t="shared" si="7"/>
        <v>93</v>
      </c>
      <c r="I62" s="69">
        <v>75</v>
      </c>
      <c r="J62" s="232">
        <f t="shared" si="0"/>
        <v>80.64516129032258</v>
      </c>
      <c r="K62" s="112"/>
      <c r="U62" s="65"/>
      <c r="V62" s="65"/>
      <c r="W62" s="62"/>
      <c r="X62" s="62"/>
      <c r="Y62" s="29"/>
    </row>
    <row r="63" spans="1:25" ht="15.75">
      <c r="A63" s="98">
        <v>111</v>
      </c>
      <c r="B63" s="40">
        <v>312001</v>
      </c>
      <c r="C63" s="41" t="s">
        <v>199</v>
      </c>
      <c r="D63" s="42">
        <v>1640</v>
      </c>
      <c r="E63" s="42">
        <v>8</v>
      </c>
      <c r="F63" s="69">
        <f t="shared" si="6"/>
        <v>1648</v>
      </c>
      <c r="G63" s="42"/>
      <c r="H63" s="69">
        <f t="shared" si="7"/>
        <v>1648</v>
      </c>
      <c r="I63" s="69">
        <v>1648</v>
      </c>
      <c r="J63" s="232">
        <f t="shared" si="0"/>
        <v>100</v>
      </c>
      <c r="K63" s="112"/>
      <c r="U63" s="62"/>
      <c r="V63" s="62"/>
      <c r="W63" s="62"/>
      <c r="X63" s="62"/>
      <c r="Y63" s="29"/>
    </row>
    <row r="64" spans="1:25" ht="15.75">
      <c r="A64" s="98">
        <v>111</v>
      </c>
      <c r="B64" s="40">
        <v>312001</v>
      </c>
      <c r="C64" s="41" t="s">
        <v>200</v>
      </c>
      <c r="D64" s="42">
        <v>585</v>
      </c>
      <c r="E64" s="42"/>
      <c r="F64" s="69">
        <f t="shared" si="6"/>
        <v>585</v>
      </c>
      <c r="G64" s="42"/>
      <c r="H64" s="69">
        <f t="shared" si="7"/>
        <v>585</v>
      </c>
      <c r="I64" s="69">
        <v>585</v>
      </c>
      <c r="J64" s="232">
        <f t="shared" si="0"/>
        <v>100</v>
      </c>
      <c r="K64" s="112"/>
      <c r="U64" s="65"/>
      <c r="V64" s="65"/>
      <c r="W64" s="62"/>
      <c r="X64" s="62"/>
      <c r="Y64" s="29"/>
    </row>
    <row r="65" spans="1:25" ht="15.75">
      <c r="A65" s="99">
        <v>111</v>
      </c>
      <c r="B65" s="56">
        <v>312001</v>
      </c>
      <c r="C65" s="215" t="s">
        <v>297</v>
      </c>
      <c r="D65" s="158"/>
      <c r="E65" s="158">
        <v>640</v>
      </c>
      <c r="F65" s="69">
        <f t="shared" si="6"/>
        <v>640</v>
      </c>
      <c r="G65" s="158"/>
      <c r="H65" s="69">
        <f t="shared" si="7"/>
        <v>640</v>
      </c>
      <c r="I65" s="69">
        <v>640</v>
      </c>
      <c r="J65" s="232">
        <f t="shared" si="0"/>
        <v>100</v>
      </c>
      <c r="K65" s="112"/>
      <c r="U65" s="65"/>
      <c r="V65" s="65"/>
      <c r="W65" s="62"/>
      <c r="X65" s="62"/>
      <c r="Y65" s="29"/>
    </row>
    <row r="66" spans="1:25" ht="15.75">
      <c r="A66" s="99">
        <v>111</v>
      </c>
      <c r="B66" s="56">
        <v>312001</v>
      </c>
      <c r="C66" s="215" t="s">
        <v>344</v>
      </c>
      <c r="D66" s="158"/>
      <c r="E66" s="158"/>
      <c r="F66" s="69"/>
      <c r="G66" s="158">
        <v>200</v>
      </c>
      <c r="H66" s="69">
        <f t="shared" si="7"/>
        <v>200</v>
      </c>
      <c r="I66" s="69">
        <v>94</v>
      </c>
      <c r="J66" s="232">
        <f t="shared" si="0"/>
        <v>47</v>
      </c>
      <c r="K66" s="112"/>
      <c r="U66" s="65"/>
      <c r="V66" s="65"/>
      <c r="W66" s="62"/>
      <c r="X66" s="62"/>
      <c r="Y66" s="29"/>
    </row>
    <row r="67" spans="1:60" s="212" customFormat="1" ht="15.75">
      <c r="A67" s="99">
        <v>111</v>
      </c>
      <c r="B67" s="56">
        <v>312001</v>
      </c>
      <c r="C67" s="215" t="s">
        <v>98</v>
      </c>
      <c r="D67" s="158">
        <v>1230</v>
      </c>
      <c r="E67" s="158"/>
      <c r="F67" s="69">
        <f t="shared" si="6"/>
        <v>1230</v>
      </c>
      <c r="G67" s="158"/>
      <c r="H67" s="69">
        <f t="shared" si="7"/>
        <v>1230</v>
      </c>
      <c r="I67" s="69">
        <v>1231</v>
      </c>
      <c r="J67" s="232">
        <f t="shared" si="0"/>
        <v>100.08130081300813</v>
      </c>
      <c r="K67" s="208"/>
      <c r="L67" s="170"/>
      <c r="M67" s="170"/>
      <c r="N67" s="170"/>
      <c r="O67" s="170"/>
      <c r="P67" s="170"/>
      <c r="Q67" s="170"/>
      <c r="R67" s="170"/>
      <c r="S67" s="209"/>
      <c r="T67" s="209"/>
      <c r="U67" s="210"/>
      <c r="V67" s="210"/>
      <c r="W67" s="202"/>
      <c r="X67" s="202"/>
      <c r="Y67" s="211"/>
      <c r="Z67" s="209"/>
      <c r="AA67" s="209"/>
      <c r="AB67" s="209"/>
      <c r="AC67" s="209"/>
      <c r="AD67" s="209"/>
      <c r="AE67" s="209"/>
      <c r="AF67" s="209"/>
      <c r="AG67" s="209"/>
      <c r="AH67" s="209"/>
      <c r="AI67" s="209"/>
      <c r="AJ67" s="209"/>
      <c r="AK67" s="209"/>
      <c r="AL67" s="209"/>
      <c r="AM67" s="209"/>
      <c r="AN67" s="209"/>
      <c r="AO67" s="209"/>
      <c r="AP67" s="209"/>
      <c r="AQ67" s="209"/>
      <c r="AR67" s="209"/>
      <c r="AS67" s="209"/>
      <c r="AT67" s="209"/>
      <c r="AU67" s="209"/>
      <c r="AV67" s="209"/>
      <c r="AW67" s="209"/>
      <c r="AX67" s="209"/>
      <c r="AY67" s="209"/>
      <c r="AZ67" s="209"/>
      <c r="BA67" s="209"/>
      <c r="BB67" s="209"/>
      <c r="BC67" s="209"/>
      <c r="BD67" s="209"/>
      <c r="BE67" s="209"/>
      <c r="BF67" s="209"/>
      <c r="BG67" s="209"/>
      <c r="BH67" s="209"/>
    </row>
    <row r="68" spans="1:60" s="212" customFormat="1" ht="15.75">
      <c r="A68" s="216">
        <v>111</v>
      </c>
      <c r="B68" s="217">
        <v>312001</v>
      </c>
      <c r="C68" s="214" t="s">
        <v>248</v>
      </c>
      <c r="D68" s="218">
        <v>50</v>
      </c>
      <c r="E68" s="218"/>
      <c r="F68" s="69">
        <f t="shared" si="6"/>
        <v>50</v>
      </c>
      <c r="G68" s="218"/>
      <c r="H68" s="69">
        <f t="shared" si="7"/>
        <v>50</v>
      </c>
      <c r="I68" s="69">
        <v>27</v>
      </c>
      <c r="J68" s="232">
        <f t="shared" si="0"/>
        <v>54</v>
      </c>
      <c r="K68" s="213"/>
      <c r="L68" s="170"/>
      <c r="M68" s="170"/>
      <c r="N68" s="170"/>
      <c r="O68" s="170"/>
      <c r="P68" s="170"/>
      <c r="Q68" s="170"/>
      <c r="R68" s="170"/>
      <c r="S68" s="209"/>
      <c r="T68" s="209"/>
      <c r="U68" s="210"/>
      <c r="V68" s="210"/>
      <c r="W68" s="202"/>
      <c r="X68" s="202"/>
      <c r="Y68" s="211"/>
      <c r="Z68" s="209"/>
      <c r="AA68" s="209"/>
      <c r="AB68" s="209"/>
      <c r="AC68" s="209"/>
      <c r="AD68" s="209"/>
      <c r="AE68" s="209"/>
      <c r="AF68" s="209"/>
      <c r="AG68" s="209"/>
      <c r="AH68" s="209"/>
      <c r="AI68" s="209"/>
      <c r="AJ68" s="209"/>
      <c r="AK68" s="209"/>
      <c r="AL68" s="209"/>
      <c r="AM68" s="209"/>
      <c r="AN68" s="209"/>
      <c r="AO68" s="209"/>
      <c r="AP68" s="209"/>
      <c r="AQ68" s="209"/>
      <c r="AR68" s="209"/>
      <c r="AS68" s="209"/>
      <c r="AT68" s="209"/>
      <c r="AU68" s="209"/>
      <c r="AV68" s="209"/>
      <c r="AW68" s="209"/>
      <c r="AX68" s="209"/>
      <c r="AY68" s="209"/>
      <c r="AZ68" s="209"/>
      <c r="BA68" s="209"/>
      <c r="BB68" s="209"/>
      <c r="BC68" s="209"/>
      <c r="BD68" s="209"/>
      <c r="BE68" s="209"/>
      <c r="BF68" s="209"/>
      <c r="BG68" s="209"/>
      <c r="BH68" s="209"/>
    </row>
    <row r="69" spans="1:60" s="212" customFormat="1" ht="15.75">
      <c r="A69" s="216">
        <v>111</v>
      </c>
      <c r="B69" s="217">
        <v>312001</v>
      </c>
      <c r="C69" s="214" t="s">
        <v>340</v>
      </c>
      <c r="D69" s="218"/>
      <c r="E69" s="218"/>
      <c r="F69" s="218"/>
      <c r="G69" s="218">
        <v>7441</v>
      </c>
      <c r="H69" s="69">
        <f t="shared" si="7"/>
        <v>7441</v>
      </c>
      <c r="I69" s="69">
        <v>0</v>
      </c>
      <c r="J69" s="232">
        <f t="shared" si="0"/>
        <v>0</v>
      </c>
      <c r="K69" s="213"/>
      <c r="L69" s="170"/>
      <c r="M69" s="170"/>
      <c r="N69" s="170"/>
      <c r="O69" s="170"/>
      <c r="P69" s="170"/>
      <c r="Q69" s="170"/>
      <c r="R69" s="170"/>
      <c r="S69" s="209"/>
      <c r="T69" s="209"/>
      <c r="U69" s="210"/>
      <c r="V69" s="210"/>
      <c r="W69" s="202"/>
      <c r="X69" s="202"/>
      <c r="Y69" s="211"/>
      <c r="Z69" s="209"/>
      <c r="AA69" s="209"/>
      <c r="AB69" s="209"/>
      <c r="AC69" s="209"/>
      <c r="AD69" s="209"/>
      <c r="AE69" s="209"/>
      <c r="AF69" s="209"/>
      <c r="AG69" s="209"/>
      <c r="AH69" s="209"/>
      <c r="AI69" s="209"/>
      <c r="AJ69" s="209"/>
      <c r="AK69" s="209"/>
      <c r="AL69" s="209"/>
      <c r="AM69" s="209"/>
      <c r="AN69" s="209"/>
      <c r="AO69" s="209"/>
      <c r="AP69" s="209"/>
      <c r="AQ69" s="209"/>
      <c r="AR69" s="209"/>
      <c r="AS69" s="209"/>
      <c r="AT69" s="209"/>
      <c r="AU69" s="209"/>
      <c r="AV69" s="209"/>
      <c r="AW69" s="209"/>
      <c r="AX69" s="209"/>
      <c r="AY69" s="209"/>
      <c r="AZ69" s="209"/>
      <c r="BA69" s="209"/>
      <c r="BB69" s="209"/>
      <c r="BC69" s="209"/>
      <c r="BD69" s="209"/>
      <c r="BE69" s="209"/>
      <c r="BF69" s="209"/>
      <c r="BG69" s="209"/>
      <c r="BH69" s="209"/>
    </row>
    <row r="70" spans="1:24" ht="21" customHeight="1" thickBot="1">
      <c r="A70" s="102"/>
      <c r="B70" s="50"/>
      <c r="C70" s="51" t="s">
        <v>66</v>
      </c>
      <c r="D70" s="52">
        <f aca="true" t="shared" si="8" ref="D70:I70">D51+D49+D18</f>
        <v>739180</v>
      </c>
      <c r="E70" s="52">
        <f t="shared" si="8"/>
        <v>8493</v>
      </c>
      <c r="F70" s="52">
        <f t="shared" si="8"/>
        <v>747673</v>
      </c>
      <c r="G70" s="52">
        <f t="shared" si="8"/>
        <v>16751</v>
      </c>
      <c r="H70" s="52">
        <f t="shared" si="8"/>
        <v>764424</v>
      </c>
      <c r="I70" s="52">
        <f t="shared" si="8"/>
        <v>408151.5</v>
      </c>
      <c r="J70" s="257">
        <f t="shared" si="0"/>
        <v>53.39333929860914</v>
      </c>
      <c r="U70" s="65"/>
      <c r="V70" s="65"/>
      <c r="W70" s="65"/>
      <c r="X70" s="65"/>
    </row>
    <row r="71" spans="9:24" ht="19.5" customHeight="1" thickBot="1">
      <c r="I71" s="28"/>
      <c r="J71" s="231"/>
      <c r="T71" s="65"/>
      <c r="U71" s="65"/>
      <c r="V71" s="65"/>
      <c r="W71" s="65"/>
      <c r="X71" s="65"/>
    </row>
    <row r="72" spans="1:24" ht="15.75">
      <c r="A72" s="103">
        <v>43</v>
      </c>
      <c r="B72" s="67">
        <v>231</v>
      </c>
      <c r="C72" s="165" t="s">
        <v>218</v>
      </c>
      <c r="D72" s="166"/>
      <c r="E72" s="166"/>
      <c r="F72" s="166"/>
      <c r="G72" s="166">
        <v>796</v>
      </c>
      <c r="H72" s="159">
        <f>F72+G72</f>
        <v>796</v>
      </c>
      <c r="I72" s="159">
        <v>796</v>
      </c>
      <c r="J72" s="232">
        <f t="shared" si="0"/>
        <v>100</v>
      </c>
      <c r="T72" s="65"/>
      <c r="U72" s="65"/>
      <c r="V72" s="65"/>
      <c r="W72" s="65"/>
      <c r="X72" s="65"/>
    </row>
    <row r="73" spans="1:24" ht="15.75">
      <c r="A73" s="205">
        <v>43</v>
      </c>
      <c r="B73" s="225">
        <v>233001</v>
      </c>
      <c r="C73" s="68" t="s">
        <v>64</v>
      </c>
      <c r="D73" s="159">
        <v>46000</v>
      </c>
      <c r="E73" s="159"/>
      <c r="F73" s="159">
        <f>D73+E73</f>
        <v>46000</v>
      </c>
      <c r="G73" s="159">
        <v>-796</v>
      </c>
      <c r="H73" s="159">
        <f>F73+G73</f>
        <v>45204</v>
      </c>
      <c r="I73" s="159">
        <v>7680</v>
      </c>
      <c r="J73" s="232">
        <f t="shared" si="0"/>
        <v>16.989646933899653</v>
      </c>
      <c r="T73" s="65"/>
      <c r="U73" s="65"/>
      <c r="V73" s="65"/>
      <c r="W73" s="65"/>
      <c r="X73" s="65"/>
    </row>
    <row r="74" spans="1:24" ht="16.5" thickBot="1">
      <c r="A74" s="104"/>
      <c r="B74" s="70"/>
      <c r="C74" s="71" t="s">
        <v>29</v>
      </c>
      <c r="D74" s="52">
        <f aca="true" t="shared" si="9" ref="D74:I74">SUM(D72:D73)</f>
        <v>46000</v>
      </c>
      <c r="E74" s="52">
        <f t="shared" si="9"/>
        <v>0</v>
      </c>
      <c r="F74" s="52">
        <f t="shared" si="9"/>
        <v>46000</v>
      </c>
      <c r="G74" s="52">
        <f t="shared" si="9"/>
        <v>0</v>
      </c>
      <c r="H74" s="52">
        <f t="shared" si="9"/>
        <v>46000</v>
      </c>
      <c r="I74" s="52">
        <f t="shared" si="9"/>
        <v>8476</v>
      </c>
      <c r="J74" s="257">
        <f aca="true" t="shared" si="10" ref="J74:J81">I74/H74*100</f>
        <v>18.42608695652174</v>
      </c>
      <c r="W74" s="65"/>
      <c r="X74" s="65"/>
    </row>
    <row r="75" spans="1:24" ht="14.25" customHeight="1" thickBot="1">
      <c r="A75" s="105"/>
      <c r="B75" s="39"/>
      <c r="D75" s="72"/>
      <c r="E75" s="72"/>
      <c r="F75" s="72"/>
      <c r="G75" s="72"/>
      <c r="H75" s="72"/>
      <c r="I75" s="72"/>
      <c r="J75" s="233"/>
      <c r="W75" s="65"/>
      <c r="X75" s="65"/>
    </row>
    <row r="76" spans="1:24" ht="15" customHeight="1" thickBot="1">
      <c r="A76" s="103">
        <v>46</v>
      </c>
      <c r="B76" s="67">
        <v>454001</v>
      </c>
      <c r="C76" s="165" t="s">
        <v>106</v>
      </c>
      <c r="D76" s="166">
        <v>15000</v>
      </c>
      <c r="E76" s="166">
        <v>4549</v>
      </c>
      <c r="F76" s="166">
        <f>D76+E76</f>
        <v>19549</v>
      </c>
      <c r="G76" s="166">
        <v>2030</v>
      </c>
      <c r="H76" s="166">
        <f>F76+G76</f>
        <v>21579</v>
      </c>
      <c r="I76" s="166">
        <v>12132</v>
      </c>
      <c r="J76" s="234">
        <f t="shared" si="10"/>
        <v>56.22132628944807</v>
      </c>
      <c r="W76" s="65"/>
      <c r="X76" s="65"/>
    </row>
    <row r="77" spans="1:10" ht="16.5" thickBot="1">
      <c r="A77" s="103" t="s">
        <v>293</v>
      </c>
      <c r="B77" s="67">
        <v>453</v>
      </c>
      <c r="C77" s="41" t="s">
        <v>107</v>
      </c>
      <c r="D77" s="43">
        <v>25</v>
      </c>
      <c r="E77" s="43"/>
      <c r="F77" s="43">
        <f>D77+E77</f>
        <v>25</v>
      </c>
      <c r="G77" s="43">
        <v>75</v>
      </c>
      <c r="H77" s="43">
        <f>F77+G77</f>
        <v>100</v>
      </c>
      <c r="I77" s="43">
        <v>99</v>
      </c>
      <c r="J77" s="235">
        <f t="shared" si="10"/>
        <v>99</v>
      </c>
    </row>
    <row r="78" spans="1:10" ht="15.75">
      <c r="A78" s="103">
        <v>41</v>
      </c>
      <c r="B78" s="67">
        <v>411005</v>
      </c>
      <c r="C78" s="41" t="s">
        <v>108</v>
      </c>
      <c r="D78" s="43">
        <v>1115</v>
      </c>
      <c r="E78" s="43"/>
      <c r="F78" s="43">
        <f>D78+E78</f>
        <v>1115</v>
      </c>
      <c r="G78" s="43">
        <v>728</v>
      </c>
      <c r="H78" s="43">
        <f>F78+G78</f>
        <v>1843</v>
      </c>
      <c r="I78" s="43">
        <v>1843</v>
      </c>
      <c r="J78" s="235">
        <f t="shared" si="10"/>
        <v>100</v>
      </c>
    </row>
    <row r="79" spans="1:10" ht="18" customHeight="1">
      <c r="A79" s="106"/>
      <c r="B79" s="73"/>
      <c r="C79" s="74" t="s">
        <v>30</v>
      </c>
      <c r="D79" s="75">
        <f aca="true" t="shared" si="11" ref="D79:I79">SUM(D76:D78)</f>
        <v>16140</v>
      </c>
      <c r="E79" s="75">
        <f t="shared" si="11"/>
        <v>4549</v>
      </c>
      <c r="F79" s="75">
        <f t="shared" si="11"/>
        <v>20689</v>
      </c>
      <c r="G79" s="75">
        <f t="shared" si="11"/>
        <v>2833</v>
      </c>
      <c r="H79" s="75">
        <f t="shared" si="11"/>
        <v>23522</v>
      </c>
      <c r="I79" s="75">
        <f t="shared" si="11"/>
        <v>14074</v>
      </c>
      <c r="J79" s="237">
        <f t="shared" si="10"/>
        <v>59.83334750446391</v>
      </c>
    </row>
    <row r="80" spans="1:10" ht="21.75" customHeight="1">
      <c r="A80" s="107"/>
      <c r="B80" s="86"/>
      <c r="C80" s="87" t="s">
        <v>78</v>
      </c>
      <c r="D80" s="88">
        <v>0</v>
      </c>
      <c r="E80" s="88"/>
      <c r="F80" s="88">
        <f>D80+E80</f>
        <v>0</v>
      </c>
      <c r="G80" s="88">
        <v>1000</v>
      </c>
      <c r="H80" s="88">
        <f>F80+G80</f>
        <v>1000</v>
      </c>
      <c r="I80" s="88"/>
      <c r="J80" s="238">
        <f t="shared" si="10"/>
        <v>0</v>
      </c>
    </row>
    <row r="81" spans="1:10" ht="24.75" customHeight="1" thickBot="1">
      <c r="A81" s="108"/>
      <c r="B81" s="76"/>
      <c r="C81" s="77" t="s">
        <v>31</v>
      </c>
      <c r="D81" s="78">
        <f>D79+D74+D70</f>
        <v>801320</v>
      </c>
      <c r="E81" s="78">
        <f>E70+E74+E79+E80</f>
        <v>13042</v>
      </c>
      <c r="F81" s="78">
        <f>F79+F74+F70+F80</f>
        <v>814362</v>
      </c>
      <c r="G81" s="274">
        <f>G70+G74+G79+G80</f>
        <v>20584</v>
      </c>
      <c r="H81" s="274">
        <f>H79+H74+H70+H80</f>
        <v>834946</v>
      </c>
      <c r="I81" s="78">
        <f>I79+I74+I70+I80</f>
        <v>430701.5</v>
      </c>
      <c r="J81" s="236">
        <f t="shared" si="10"/>
        <v>51.58435395822005</v>
      </c>
    </row>
    <row r="82" ht="18" customHeight="1"/>
  </sheetData>
  <sheetProtection/>
  <mergeCells count="13">
    <mergeCell ref="B51:C51"/>
    <mergeCell ref="B41:C41"/>
    <mergeCell ref="B44:C44"/>
    <mergeCell ref="B3:E3"/>
    <mergeCell ref="B13:C13"/>
    <mergeCell ref="B14:C14"/>
    <mergeCell ref="B20:C20"/>
    <mergeCell ref="B27:C27"/>
    <mergeCell ref="K21:Z21"/>
    <mergeCell ref="B2:E2"/>
    <mergeCell ref="B4:C4"/>
    <mergeCell ref="B7:C7"/>
    <mergeCell ref="B8:C8"/>
  </mergeCells>
  <printOptions/>
  <pageMargins left="0.2362204724409449" right="0.03937007874015748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79"/>
  <sheetViews>
    <sheetView zoomScalePageLayoutView="0" workbookViewId="0" topLeftCell="A1">
      <selection activeCell="A1" sqref="A1:K279"/>
    </sheetView>
  </sheetViews>
  <sheetFormatPr defaultColWidth="9.140625" defaultRowHeight="12.75"/>
  <cols>
    <col min="1" max="1" width="6.421875" style="516" customWidth="1"/>
    <col min="2" max="2" width="8.28125" style="516" customWidth="1"/>
    <col min="3" max="3" width="10.140625" style="517" customWidth="1"/>
    <col min="4" max="4" width="52.140625" style="551" customWidth="1"/>
    <col min="5" max="5" width="13.421875" style="517" customWidth="1"/>
    <col min="6" max="6" width="9.7109375" style="517" customWidth="1"/>
    <col min="7" max="7" width="11.28125" style="517" customWidth="1"/>
    <col min="8" max="9" width="13.421875" style="517" customWidth="1"/>
    <col min="10" max="10" width="11.28125" style="332" customWidth="1"/>
    <col min="11" max="11" width="9.421875" style="332" customWidth="1"/>
    <col min="12" max="12" width="16.00390625" style="332" customWidth="1"/>
    <col min="13" max="13" width="12.7109375" style="332" customWidth="1"/>
    <col min="14" max="16384" width="9.140625" style="332" customWidth="1"/>
  </cols>
  <sheetData>
    <row r="1" spans="1:11" ht="51" customHeight="1" thickBot="1">
      <c r="A1" s="552" t="s">
        <v>84</v>
      </c>
      <c r="B1" s="553" t="s">
        <v>177</v>
      </c>
      <c r="C1" s="523" t="s">
        <v>55</v>
      </c>
      <c r="D1" s="523" t="s">
        <v>21</v>
      </c>
      <c r="E1" s="518" t="s">
        <v>79</v>
      </c>
      <c r="F1" s="518" t="s">
        <v>294</v>
      </c>
      <c r="G1" s="518" t="s">
        <v>79</v>
      </c>
      <c r="H1" s="518" t="s">
        <v>335</v>
      </c>
      <c r="I1" s="518" t="s">
        <v>79</v>
      </c>
      <c r="J1" s="518" t="s">
        <v>351</v>
      </c>
      <c r="K1" s="519" t="s">
        <v>357</v>
      </c>
    </row>
    <row r="2" spans="1:11" ht="19.5" customHeight="1" thickBot="1">
      <c r="A2" s="554" t="s">
        <v>85</v>
      </c>
      <c r="B2" s="555" t="s">
        <v>176</v>
      </c>
      <c r="C2" s="556" t="s">
        <v>62</v>
      </c>
      <c r="D2" s="524"/>
      <c r="E2" s="520">
        <v>2015</v>
      </c>
      <c r="F2" s="520"/>
      <c r="G2" s="520" t="s">
        <v>295</v>
      </c>
      <c r="H2" s="520"/>
      <c r="I2" s="520" t="s">
        <v>295</v>
      </c>
      <c r="J2" s="520" t="s">
        <v>354</v>
      </c>
      <c r="K2" s="521"/>
    </row>
    <row r="3" spans="1:11" ht="15">
      <c r="A3" s="333"/>
      <c r="B3" s="334" t="s">
        <v>290</v>
      </c>
      <c r="C3" s="335"/>
      <c r="D3" s="525" t="s">
        <v>272</v>
      </c>
      <c r="E3" s="336">
        <f aca="true" t="shared" si="0" ref="E3:J3">SUM(E4:E73)</f>
        <v>248110</v>
      </c>
      <c r="F3" s="336">
        <f t="shared" si="0"/>
        <v>-44</v>
      </c>
      <c r="G3" s="337">
        <f t="shared" si="0"/>
        <v>248117</v>
      </c>
      <c r="H3" s="336">
        <f t="shared" si="0"/>
        <v>4812</v>
      </c>
      <c r="I3" s="337">
        <f t="shared" si="0"/>
        <v>252929</v>
      </c>
      <c r="J3" s="522">
        <f t="shared" si="0"/>
        <v>123166.52</v>
      </c>
      <c r="K3" s="338">
        <f>J3/I3*100</f>
        <v>48.696084671983044</v>
      </c>
    </row>
    <row r="4" spans="1:11" ht="36" customHeight="1">
      <c r="A4" s="339"/>
      <c r="B4" s="340"/>
      <c r="C4" s="341">
        <v>610</v>
      </c>
      <c r="D4" s="342" t="s">
        <v>110</v>
      </c>
      <c r="E4" s="343"/>
      <c r="F4" s="343"/>
      <c r="G4" s="344"/>
      <c r="H4" s="343"/>
      <c r="I4" s="344"/>
      <c r="J4" s="344"/>
      <c r="K4" s="345"/>
    </row>
    <row r="5" spans="1:14" ht="15">
      <c r="A5" s="346">
        <v>41</v>
      </c>
      <c r="B5" s="347"/>
      <c r="C5" s="348">
        <v>61</v>
      </c>
      <c r="D5" s="526" t="s">
        <v>257</v>
      </c>
      <c r="E5" s="349">
        <v>121200</v>
      </c>
      <c r="F5" s="349"/>
      <c r="G5" s="349">
        <f aca="true" t="shared" si="1" ref="G5:G34">E5+F5</f>
        <v>121200</v>
      </c>
      <c r="H5" s="349"/>
      <c r="I5" s="349">
        <f aca="true" t="shared" si="2" ref="I5:I34">G5+H5</f>
        <v>121200</v>
      </c>
      <c r="J5" s="349">
        <v>60985</v>
      </c>
      <c r="K5" s="350">
        <f aca="true" t="shared" si="3" ref="K5:K67">J5/I5*100</f>
        <v>50.31765676567657</v>
      </c>
      <c r="L5" s="351"/>
      <c r="M5" s="351"/>
      <c r="N5" s="351"/>
    </row>
    <row r="6" spans="1:11" ht="15">
      <c r="A6" s="352">
        <v>111</v>
      </c>
      <c r="B6" s="353"/>
      <c r="C6" s="354">
        <v>611</v>
      </c>
      <c r="D6" s="527" t="s">
        <v>225</v>
      </c>
      <c r="E6" s="355">
        <v>188</v>
      </c>
      <c r="F6" s="355"/>
      <c r="G6" s="349">
        <f t="shared" si="1"/>
        <v>188</v>
      </c>
      <c r="H6" s="355"/>
      <c r="I6" s="349">
        <f t="shared" si="2"/>
        <v>188</v>
      </c>
      <c r="J6" s="349">
        <v>110</v>
      </c>
      <c r="K6" s="350">
        <f t="shared" si="3"/>
        <v>58.51063829787234</v>
      </c>
    </row>
    <row r="7" spans="1:11" ht="15">
      <c r="A7" s="352">
        <v>111</v>
      </c>
      <c r="B7" s="353"/>
      <c r="C7" s="354">
        <v>611</v>
      </c>
      <c r="D7" s="527" t="s">
        <v>226</v>
      </c>
      <c r="E7" s="355">
        <v>196</v>
      </c>
      <c r="F7" s="355"/>
      <c r="G7" s="349">
        <f t="shared" si="1"/>
        <v>196</v>
      </c>
      <c r="H7" s="355">
        <v>-41</v>
      </c>
      <c r="I7" s="349">
        <f t="shared" si="2"/>
        <v>155</v>
      </c>
      <c r="J7" s="349"/>
      <c r="K7" s="350">
        <f t="shared" si="3"/>
        <v>0</v>
      </c>
    </row>
    <row r="8" spans="1:11" ht="15">
      <c r="A8" s="356"/>
      <c r="B8" s="357"/>
      <c r="C8" s="358">
        <v>620</v>
      </c>
      <c r="D8" s="528" t="s">
        <v>111</v>
      </c>
      <c r="E8" s="359"/>
      <c r="F8" s="359"/>
      <c r="G8" s="359">
        <f t="shared" si="1"/>
        <v>0</v>
      </c>
      <c r="H8" s="359"/>
      <c r="I8" s="359">
        <f t="shared" si="2"/>
        <v>0</v>
      </c>
      <c r="J8" s="359"/>
      <c r="K8" s="345"/>
    </row>
    <row r="9" spans="1:14" ht="15">
      <c r="A9" s="360">
        <v>41</v>
      </c>
      <c r="B9" s="353"/>
      <c r="C9" s="361">
        <v>620</v>
      </c>
      <c r="D9" s="529" t="s">
        <v>34</v>
      </c>
      <c r="E9" s="362">
        <v>42982</v>
      </c>
      <c r="F9" s="362"/>
      <c r="G9" s="349">
        <f t="shared" si="1"/>
        <v>42982</v>
      </c>
      <c r="H9" s="362"/>
      <c r="I9" s="349">
        <f t="shared" si="2"/>
        <v>42982</v>
      </c>
      <c r="J9" s="349">
        <v>22989</v>
      </c>
      <c r="K9" s="350">
        <f t="shared" si="3"/>
        <v>53.48517984272486</v>
      </c>
      <c r="N9" s="351"/>
    </row>
    <row r="10" spans="1:14" ht="15">
      <c r="A10" s="360">
        <v>111</v>
      </c>
      <c r="B10" s="353"/>
      <c r="C10" s="361">
        <v>620</v>
      </c>
      <c r="D10" s="529" t="s">
        <v>34</v>
      </c>
      <c r="E10" s="362"/>
      <c r="F10" s="362"/>
      <c r="G10" s="349"/>
      <c r="H10" s="362">
        <v>41</v>
      </c>
      <c r="I10" s="349">
        <f t="shared" si="2"/>
        <v>41</v>
      </c>
      <c r="J10" s="349">
        <v>38</v>
      </c>
      <c r="K10" s="350">
        <f t="shared" si="3"/>
        <v>92.6829268292683</v>
      </c>
      <c r="N10" s="351"/>
    </row>
    <row r="11" spans="1:11" ht="15">
      <c r="A11" s="363">
        <v>41</v>
      </c>
      <c r="B11" s="364"/>
      <c r="C11" s="365">
        <v>627</v>
      </c>
      <c r="D11" s="486" t="s">
        <v>39</v>
      </c>
      <c r="E11" s="366">
        <v>1000</v>
      </c>
      <c r="F11" s="366"/>
      <c r="G11" s="349">
        <f t="shared" si="1"/>
        <v>1000</v>
      </c>
      <c r="H11" s="366"/>
      <c r="I11" s="349">
        <f t="shared" si="2"/>
        <v>1000</v>
      </c>
      <c r="J11" s="349">
        <v>467</v>
      </c>
      <c r="K11" s="350">
        <f t="shared" si="3"/>
        <v>46.7</v>
      </c>
    </row>
    <row r="12" spans="1:11" ht="15">
      <c r="A12" s="367"/>
      <c r="B12" s="357"/>
      <c r="C12" s="368">
        <v>630</v>
      </c>
      <c r="D12" s="530" t="s">
        <v>41</v>
      </c>
      <c r="E12" s="369"/>
      <c r="F12" s="369"/>
      <c r="G12" s="369">
        <f t="shared" si="1"/>
        <v>0</v>
      </c>
      <c r="H12" s="369"/>
      <c r="I12" s="369">
        <f t="shared" si="2"/>
        <v>0</v>
      </c>
      <c r="J12" s="369"/>
      <c r="K12" s="370"/>
    </row>
    <row r="13" spans="1:11" ht="15">
      <c r="A13" s="363">
        <v>41</v>
      </c>
      <c r="B13" s="364"/>
      <c r="C13" s="371">
        <v>631</v>
      </c>
      <c r="D13" s="531" t="s">
        <v>117</v>
      </c>
      <c r="E13" s="289"/>
      <c r="F13" s="289"/>
      <c r="G13" s="349">
        <f t="shared" si="1"/>
        <v>0</v>
      </c>
      <c r="H13" s="289"/>
      <c r="I13" s="349">
        <f t="shared" si="2"/>
        <v>0</v>
      </c>
      <c r="J13" s="349"/>
      <c r="K13" s="350"/>
    </row>
    <row r="14" spans="1:11" ht="15">
      <c r="A14" s="363">
        <v>41</v>
      </c>
      <c r="B14" s="364"/>
      <c r="C14" s="365">
        <v>631001</v>
      </c>
      <c r="D14" s="486" t="s">
        <v>0</v>
      </c>
      <c r="E14" s="355">
        <v>850</v>
      </c>
      <c r="F14" s="355">
        <v>50</v>
      </c>
      <c r="G14" s="349">
        <f t="shared" si="1"/>
        <v>900</v>
      </c>
      <c r="H14" s="355"/>
      <c r="I14" s="349">
        <f t="shared" si="2"/>
        <v>900</v>
      </c>
      <c r="J14" s="349">
        <v>207</v>
      </c>
      <c r="K14" s="350">
        <f t="shared" si="3"/>
        <v>23</v>
      </c>
    </row>
    <row r="15" spans="1:11" ht="15">
      <c r="A15" s="363"/>
      <c r="B15" s="364"/>
      <c r="C15" s="372">
        <v>632</v>
      </c>
      <c r="D15" s="532" t="s">
        <v>227</v>
      </c>
      <c r="E15" s="355"/>
      <c r="F15" s="355"/>
      <c r="G15" s="349">
        <f t="shared" si="1"/>
        <v>0</v>
      </c>
      <c r="H15" s="355"/>
      <c r="I15" s="349">
        <f t="shared" si="2"/>
        <v>0</v>
      </c>
      <c r="J15" s="349"/>
      <c r="K15" s="350"/>
    </row>
    <row r="16" spans="1:11" ht="15">
      <c r="A16" s="363">
        <v>41</v>
      </c>
      <c r="B16" s="364"/>
      <c r="C16" s="365">
        <v>632001</v>
      </c>
      <c r="D16" s="486" t="s">
        <v>190</v>
      </c>
      <c r="E16" s="289">
        <v>3000</v>
      </c>
      <c r="F16" s="289"/>
      <c r="G16" s="349">
        <f t="shared" si="1"/>
        <v>3000</v>
      </c>
      <c r="H16" s="289">
        <v>-400</v>
      </c>
      <c r="I16" s="349">
        <f t="shared" si="2"/>
        <v>2600</v>
      </c>
      <c r="J16" s="349">
        <v>1417</v>
      </c>
      <c r="K16" s="350">
        <f t="shared" si="3"/>
        <v>54.50000000000001</v>
      </c>
    </row>
    <row r="17" spans="1:11" ht="15">
      <c r="A17" s="363">
        <v>41</v>
      </c>
      <c r="B17" s="364"/>
      <c r="C17" s="365">
        <v>632001</v>
      </c>
      <c r="D17" s="486" t="s">
        <v>169</v>
      </c>
      <c r="E17" s="289">
        <v>9000</v>
      </c>
      <c r="F17" s="289"/>
      <c r="G17" s="349">
        <f t="shared" si="1"/>
        <v>9000</v>
      </c>
      <c r="H17" s="289"/>
      <c r="I17" s="349">
        <f t="shared" si="2"/>
        <v>9000</v>
      </c>
      <c r="J17" s="349">
        <v>3262</v>
      </c>
      <c r="K17" s="350">
        <f t="shared" si="3"/>
        <v>36.24444444444445</v>
      </c>
    </row>
    <row r="18" spans="1:11" ht="15">
      <c r="A18" s="363">
        <v>41</v>
      </c>
      <c r="B18" s="364"/>
      <c r="C18" s="365">
        <v>632003</v>
      </c>
      <c r="D18" s="486" t="s">
        <v>170</v>
      </c>
      <c r="E18" s="289">
        <v>1120</v>
      </c>
      <c r="F18" s="289"/>
      <c r="G18" s="349">
        <f t="shared" si="1"/>
        <v>1120</v>
      </c>
      <c r="H18" s="289"/>
      <c r="I18" s="349">
        <f t="shared" si="2"/>
        <v>1120</v>
      </c>
      <c r="J18" s="349">
        <v>575</v>
      </c>
      <c r="K18" s="350">
        <f t="shared" si="3"/>
        <v>51.33928571428571</v>
      </c>
    </row>
    <row r="19" spans="1:11" ht="15">
      <c r="A19" s="363">
        <v>41</v>
      </c>
      <c r="B19" s="364"/>
      <c r="C19" s="365">
        <v>632003</v>
      </c>
      <c r="D19" s="486" t="s">
        <v>171</v>
      </c>
      <c r="E19" s="362">
        <v>4750</v>
      </c>
      <c r="F19" s="362"/>
      <c r="G19" s="349">
        <f t="shared" si="1"/>
        <v>4750</v>
      </c>
      <c r="H19" s="362"/>
      <c r="I19" s="349">
        <f t="shared" si="2"/>
        <v>4750</v>
      </c>
      <c r="J19" s="349">
        <v>1392</v>
      </c>
      <c r="K19" s="350">
        <f t="shared" si="3"/>
        <v>29.305263157894736</v>
      </c>
    </row>
    <row r="20" spans="1:11" ht="15">
      <c r="A20" s="363"/>
      <c r="B20" s="364"/>
      <c r="C20" s="372">
        <v>633</v>
      </c>
      <c r="D20" s="532" t="s">
        <v>118</v>
      </c>
      <c r="E20" s="289"/>
      <c r="F20" s="289"/>
      <c r="G20" s="349">
        <f t="shared" si="1"/>
        <v>0</v>
      </c>
      <c r="H20" s="289"/>
      <c r="I20" s="349">
        <f t="shared" si="2"/>
        <v>0</v>
      </c>
      <c r="J20" s="349"/>
      <c r="K20" s="350"/>
    </row>
    <row r="21" spans="1:11" ht="15">
      <c r="A21" s="363">
        <v>41</v>
      </c>
      <c r="B21" s="364"/>
      <c r="C21" s="365">
        <v>633002</v>
      </c>
      <c r="D21" s="486" t="s">
        <v>112</v>
      </c>
      <c r="E21" s="289">
        <v>800</v>
      </c>
      <c r="F21" s="289"/>
      <c r="G21" s="349">
        <f t="shared" si="1"/>
        <v>800</v>
      </c>
      <c r="H21" s="289">
        <v>340</v>
      </c>
      <c r="I21" s="349">
        <f t="shared" si="2"/>
        <v>1140</v>
      </c>
      <c r="J21" s="349">
        <v>1140</v>
      </c>
      <c r="K21" s="350">
        <f t="shared" si="3"/>
        <v>100</v>
      </c>
    </row>
    <row r="22" spans="1:11" ht="15">
      <c r="A22" s="363">
        <v>41</v>
      </c>
      <c r="B22" s="364"/>
      <c r="C22" s="365">
        <v>633004</v>
      </c>
      <c r="D22" s="486" t="s">
        <v>113</v>
      </c>
      <c r="E22" s="289">
        <v>1000</v>
      </c>
      <c r="F22" s="289"/>
      <c r="G22" s="349">
        <f t="shared" si="1"/>
        <v>1000</v>
      </c>
      <c r="H22" s="289"/>
      <c r="I22" s="349">
        <f t="shared" si="2"/>
        <v>1000</v>
      </c>
      <c r="J22" s="349"/>
      <c r="K22" s="350">
        <f t="shared" si="3"/>
        <v>0</v>
      </c>
    </row>
    <row r="23" spans="1:11" ht="30">
      <c r="A23" s="363">
        <v>41</v>
      </c>
      <c r="B23" s="364"/>
      <c r="C23" s="365">
        <v>633006</v>
      </c>
      <c r="D23" s="486" t="s">
        <v>228</v>
      </c>
      <c r="E23" s="373">
        <v>4800</v>
      </c>
      <c r="F23" s="373">
        <v>300</v>
      </c>
      <c r="G23" s="349">
        <f t="shared" si="1"/>
        <v>5100</v>
      </c>
      <c r="H23" s="373">
        <v>-373</v>
      </c>
      <c r="I23" s="349">
        <f t="shared" si="2"/>
        <v>4727</v>
      </c>
      <c r="J23" s="349">
        <v>1664</v>
      </c>
      <c r="K23" s="350">
        <f t="shared" si="3"/>
        <v>35.20203088639729</v>
      </c>
    </row>
    <row r="24" spans="1:11" ht="15">
      <c r="A24" s="363">
        <v>111</v>
      </c>
      <c r="B24" s="364"/>
      <c r="C24" s="365">
        <v>633006</v>
      </c>
      <c r="D24" s="486" t="s">
        <v>114</v>
      </c>
      <c r="E24" s="373">
        <v>585</v>
      </c>
      <c r="F24" s="373"/>
      <c r="G24" s="349">
        <f t="shared" si="1"/>
        <v>585</v>
      </c>
      <c r="H24" s="373"/>
      <c r="I24" s="349">
        <f t="shared" si="2"/>
        <v>585</v>
      </c>
      <c r="J24" s="349">
        <v>381</v>
      </c>
      <c r="K24" s="350">
        <f t="shared" si="3"/>
        <v>65.12820512820512</v>
      </c>
    </row>
    <row r="25" spans="1:11" ht="15">
      <c r="A25" s="363">
        <v>41</v>
      </c>
      <c r="B25" s="364"/>
      <c r="C25" s="365">
        <v>633009</v>
      </c>
      <c r="D25" s="486" t="s">
        <v>115</v>
      </c>
      <c r="E25" s="373">
        <v>404</v>
      </c>
      <c r="F25" s="373"/>
      <c r="G25" s="349">
        <f t="shared" si="1"/>
        <v>404</v>
      </c>
      <c r="H25" s="373">
        <v>250</v>
      </c>
      <c r="I25" s="349">
        <f t="shared" si="2"/>
        <v>654</v>
      </c>
      <c r="J25" s="349">
        <v>603</v>
      </c>
      <c r="K25" s="350">
        <f t="shared" si="3"/>
        <v>92.20183486238533</v>
      </c>
    </row>
    <row r="26" spans="1:11" ht="15">
      <c r="A26" s="363">
        <v>41</v>
      </c>
      <c r="B26" s="364"/>
      <c r="C26" s="365">
        <v>633010</v>
      </c>
      <c r="D26" s="486" t="s">
        <v>258</v>
      </c>
      <c r="E26" s="373">
        <v>350</v>
      </c>
      <c r="F26" s="373"/>
      <c r="G26" s="349">
        <f t="shared" si="1"/>
        <v>350</v>
      </c>
      <c r="H26" s="373"/>
      <c r="I26" s="349">
        <f t="shared" si="2"/>
        <v>350</v>
      </c>
      <c r="J26" s="349"/>
      <c r="K26" s="350">
        <f t="shared" si="3"/>
        <v>0</v>
      </c>
    </row>
    <row r="27" spans="1:11" ht="15">
      <c r="A27" s="363">
        <v>41</v>
      </c>
      <c r="B27" s="364"/>
      <c r="C27" s="365">
        <v>633011</v>
      </c>
      <c r="D27" s="486" t="s">
        <v>259</v>
      </c>
      <c r="E27" s="373">
        <v>50</v>
      </c>
      <c r="F27" s="373"/>
      <c r="G27" s="349">
        <f t="shared" si="1"/>
        <v>50</v>
      </c>
      <c r="H27" s="373"/>
      <c r="I27" s="349">
        <f t="shared" si="2"/>
        <v>50</v>
      </c>
      <c r="J27" s="349">
        <v>0</v>
      </c>
      <c r="K27" s="350">
        <f t="shared" si="3"/>
        <v>0</v>
      </c>
    </row>
    <row r="28" spans="1:11" ht="15">
      <c r="A28" s="363">
        <v>41</v>
      </c>
      <c r="B28" s="364"/>
      <c r="C28" s="365">
        <v>633013</v>
      </c>
      <c r="D28" s="529" t="s">
        <v>116</v>
      </c>
      <c r="E28" s="373">
        <v>1100</v>
      </c>
      <c r="F28" s="373"/>
      <c r="G28" s="349">
        <f t="shared" si="1"/>
        <v>1100</v>
      </c>
      <c r="H28" s="373"/>
      <c r="I28" s="349">
        <f t="shared" si="2"/>
        <v>1100</v>
      </c>
      <c r="J28" s="349">
        <v>885</v>
      </c>
      <c r="K28" s="350">
        <f t="shared" si="3"/>
        <v>80.45454545454545</v>
      </c>
    </row>
    <row r="29" spans="1:11" ht="15">
      <c r="A29" s="363">
        <v>41</v>
      </c>
      <c r="B29" s="364"/>
      <c r="C29" s="365">
        <v>633016</v>
      </c>
      <c r="D29" s="486" t="s">
        <v>260</v>
      </c>
      <c r="E29" s="373">
        <v>350</v>
      </c>
      <c r="F29" s="373"/>
      <c r="G29" s="349">
        <f t="shared" si="1"/>
        <v>350</v>
      </c>
      <c r="H29" s="373"/>
      <c r="I29" s="349">
        <f t="shared" si="2"/>
        <v>350</v>
      </c>
      <c r="J29" s="349">
        <v>313</v>
      </c>
      <c r="K29" s="350">
        <f t="shared" si="3"/>
        <v>89.42857142857143</v>
      </c>
    </row>
    <row r="30" spans="1:11" ht="15">
      <c r="A30" s="363">
        <v>41</v>
      </c>
      <c r="B30" s="364"/>
      <c r="C30" s="365">
        <v>633018</v>
      </c>
      <c r="D30" s="486" t="s">
        <v>279</v>
      </c>
      <c r="E30" s="373">
        <v>120</v>
      </c>
      <c r="F30" s="373"/>
      <c r="G30" s="349">
        <f t="shared" si="1"/>
        <v>120</v>
      </c>
      <c r="H30" s="373">
        <v>149</v>
      </c>
      <c r="I30" s="349">
        <f t="shared" si="2"/>
        <v>269</v>
      </c>
      <c r="J30" s="349">
        <v>268</v>
      </c>
      <c r="K30" s="350">
        <f t="shared" si="3"/>
        <v>99.62825278810409</v>
      </c>
    </row>
    <row r="31" spans="1:11" ht="15">
      <c r="A31" s="363"/>
      <c r="B31" s="364"/>
      <c r="C31" s="372">
        <v>634</v>
      </c>
      <c r="D31" s="532" t="s">
        <v>103</v>
      </c>
      <c r="E31" s="373"/>
      <c r="F31" s="373"/>
      <c r="G31" s="349">
        <f t="shared" si="1"/>
        <v>0</v>
      </c>
      <c r="H31" s="373"/>
      <c r="I31" s="349">
        <f t="shared" si="2"/>
        <v>0</v>
      </c>
      <c r="J31" s="349"/>
      <c r="K31" s="350"/>
    </row>
    <row r="32" spans="1:11" ht="15">
      <c r="A32" s="363">
        <v>41</v>
      </c>
      <c r="B32" s="364"/>
      <c r="C32" s="365">
        <v>634001</v>
      </c>
      <c r="D32" s="486" t="s">
        <v>261</v>
      </c>
      <c r="E32" s="373">
        <v>850</v>
      </c>
      <c r="F32" s="373"/>
      <c r="G32" s="349">
        <f t="shared" si="1"/>
        <v>850</v>
      </c>
      <c r="H32" s="373"/>
      <c r="I32" s="349">
        <f t="shared" si="2"/>
        <v>850</v>
      </c>
      <c r="J32" s="349">
        <v>385</v>
      </c>
      <c r="K32" s="350">
        <f t="shared" si="3"/>
        <v>45.294117647058826</v>
      </c>
    </row>
    <row r="33" spans="1:11" ht="15">
      <c r="A33" s="374">
        <v>41</v>
      </c>
      <c r="B33" s="375"/>
      <c r="C33" s="365">
        <v>634002</v>
      </c>
      <c r="D33" s="486" t="s">
        <v>262</v>
      </c>
      <c r="E33" s="373">
        <v>350</v>
      </c>
      <c r="F33" s="373"/>
      <c r="G33" s="349">
        <f t="shared" si="1"/>
        <v>350</v>
      </c>
      <c r="H33" s="373"/>
      <c r="I33" s="349">
        <f t="shared" si="2"/>
        <v>350</v>
      </c>
      <c r="J33" s="349">
        <v>0</v>
      </c>
      <c r="K33" s="350">
        <f t="shared" si="3"/>
        <v>0</v>
      </c>
    </row>
    <row r="34" spans="1:11" ht="15">
      <c r="A34" s="374">
        <v>41</v>
      </c>
      <c r="B34" s="375"/>
      <c r="C34" s="365">
        <v>634003</v>
      </c>
      <c r="D34" s="486" t="s">
        <v>263</v>
      </c>
      <c r="E34" s="373">
        <v>110</v>
      </c>
      <c r="F34" s="373"/>
      <c r="G34" s="349">
        <f t="shared" si="1"/>
        <v>110</v>
      </c>
      <c r="H34" s="373"/>
      <c r="I34" s="349">
        <f t="shared" si="2"/>
        <v>110</v>
      </c>
      <c r="J34" s="349">
        <v>0</v>
      </c>
      <c r="K34" s="350">
        <f t="shared" si="3"/>
        <v>0</v>
      </c>
    </row>
    <row r="35" spans="1:11" ht="15">
      <c r="A35" s="374"/>
      <c r="B35" s="375"/>
      <c r="C35" s="365">
        <v>634004</v>
      </c>
      <c r="D35" s="486" t="s">
        <v>353</v>
      </c>
      <c r="E35" s="373"/>
      <c r="F35" s="373"/>
      <c r="G35" s="349">
        <v>51</v>
      </c>
      <c r="H35" s="373"/>
      <c r="I35" s="349">
        <v>51</v>
      </c>
      <c r="J35" s="349">
        <v>51</v>
      </c>
      <c r="K35" s="350">
        <f t="shared" si="3"/>
        <v>100</v>
      </c>
    </row>
    <row r="36" spans="1:11" ht="15">
      <c r="A36" s="374">
        <v>41</v>
      </c>
      <c r="B36" s="375"/>
      <c r="C36" s="365">
        <v>634005</v>
      </c>
      <c r="D36" s="486" t="s">
        <v>280</v>
      </c>
      <c r="E36" s="373">
        <v>20</v>
      </c>
      <c r="F36" s="373"/>
      <c r="G36" s="349">
        <f>E36+F36</f>
        <v>20</v>
      </c>
      <c r="H36" s="373"/>
      <c r="I36" s="349">
        <f aca="true" t="shared" si="4" ref="I36:I72">G36+H36</f>
        <v>20</v>
      </c>
      <c r="J36" s="349"/>
      <c r="K36" s="350">
        <f t="shared" si="3"/>
        <v>0</v>
      </c>
    </row>
    <row r="37" spans="1:11" ht="15">
      <c r="A37" s="374"/>
      <c r="B37" s="375"/>
      <c r="C37" s="371">
        <v>635</v>
      </c>
      <c r="D37" s="531" t="s">
        <v>119</v>
      </c>
      <c r="E37" s="373"/>
      <c r="F37" s="373"/>
      <c r="G37" s="349">
        <f>E37+F37</f>
        <v>0</v>
      </c>
      <c r="H37" s="373"/>
      <c r="I37" s="349">
        <f t="shared" si="4"/>
        <v>0</v>
      </c>
      <c r="J37" s="349"/>
      <c r="K37" s="350"/>
    </row>
    <row r="38" spans="1:11" ht="15">
      <c r="A38" s="360">
        <v>41</v>
      </c>
      <c r="B38" s="376"/>
      <c r="C38" s="365">
        <v>635002</v>
      </c>
      <c r="D38" s="486" t="s">
        <v>120</v>
      </c>
      <c r="E38" s="377">
        <v>2000</v>
      </c>
      <c r="F38" s="377"/>
      <c r="G38" s="349">
        <f>E38+F38</f>
        <v>2000</v>
      </c>
      <c r="H38" s="377"/>
      <c r="I38" s="349">
        <f t="shared" si="4"/>
        <v>2000</v>
      </c>
      <c r="J38" s="349">
        <v>476</v>
      </c>
      <c r="K38" s="350">
        <f t="shared" si="3"/>
        <v>23.799999999999997</v>
      </c>
    </row>
    <row r="39" spans="1:11" ht="15">
      <c r="A39" s="360">
        <v>41</v>
      </c>
      <c r="B39" s="376"/>
      <c r="C39" s="365">
        <v>635004</v>
      </c>
      <c r="D39" s="486" t="s">
        <v>121</v>
      </c>
      <c r="E39" s="373">
        <v>750</v>
      </c>
      <c r="F39" s="373"/>
      <c r="G39" s="349">
        <f>E39+F39</f>
        <v>750</v>
      </c>
      <c r="H39" s="373"/>
      <c r="I39" s="349">
        <f t="shared" si="4"/>
        <v>750</v>
      </c>
      <c r="J39" s="349"/>
      <c r="K39" s="350">
        <f t="shared" si="3"/>
        <v>0</v>
      </c>
    </row>
    <row r="40" spans="1:11" ht="15">
      <c r="A40" s="360">
        <v>41</v>
      </c>
      <c r="B40" s="376"/>
      <c r="C40" s="365">
        <v>635004</v>
      </c>
      <c r="D40" s="486" t="s">
        <v>341</v>
      </c>
      <c r="E40" s="373"/>
      <c r="F40" s="373"/>
      <c r="G40" s="349"/>
      <c r="H40" s="373">
        <v>246</v>
      </c>
      <c r="I40" s="349">
        <f t="shared" si="4"/>
        <v>246</v>
      </c>
      <c r="J40" s="349">
        <v>246</v>
      </c>
      <c r="K40" s="350">
        <f t="shared" si="3"/>
        <v>100</v>
      </c>
    </row>
    <row r="41" spans="1:11" ht="15">
      <c r="A41" s="360">
        <v>41</v>
      </c>
      <c r="B41" s="376"/>
      <c r="C41" s="365">
        <v>635006</v>
      </c>
      <c r="D41" s="486" t="s">
        <v>122</v>
      </c>
      <c r="E41" s="373">
        <v>5500</v>
      </c>
      <c r="F41" s="373">
        <v>-4114</v>
      </c>
      <c r="G41" s="349">
        <f aca="true" t="shared" si="5" ref="G41:G47">E41+F41</f>
        <v>1386</v>
      </c>
      <c r="H41" s="373">
        <v>-1000</v>
      </c>
      <c r="I41" s="349">
        <f t="shared" si="4"/>
        <v>386</v>
      </c>
      <c r="J41" s="349"/>
      <c r="K41" s="350">
        <f t="shared" si="3"/>
        <v>0</v>
      </c>
    </row>
    <row r="42" spans="1:11" ht="15">
      <c r="A42" s="360">
        <v>41</v>
      </c>
      <c r="B42" s="376"/>
      <c r="C42" s="365">
        <v>635009</v>
      </c>
      <c r="D42" s="486" t="s">
        <v>249</v>
      </c>
      <c r="E42" s="373">
        <v>100</v>
      </c>
      <c r="F42" s="373"/>
      <c r="G42" s="349">
        <f t="shared" si="5"/>
        <v>100</v>
      </c>
      <c r="H42" s="373"/>
      <c r="I42" s="349">
        <f t="shared" si="4"/>
        <v>100</v>
      </c>
      <c r="J42" s="349">
        <v>87</v>
      </c>
      <c r="K42" s="350">
        <f t="shared" si="3"/>
        <v>87</v>
      </c>
    </row>
    <row r="43" spans="1:11" ht="15">
      <c r="A43" s="360"/>
      <c r="B43" s="376"/>
      <c r="C43" s="372">
        <v>637</v>
      </c>
      <c r="D43" s="532" t="s">
        <v>73</v>
      </c>
      <c r="E43" s="289"/>
      <c r="F43" s="289"/>
      <c r="G43" s="349">
        <f t="shared" si="5"/>
        <v>0</v>
      </c>
      <c r="H43" s="289"/>
      <c r="I43" s="349">
        <f t="shared" si="4"/>
        <v>0</v>
      </c>
      <c r="J43" s="349"/>
      <c r="K43" s="350"/>
    </row>
    <row r="44" spans="1:11" ht="15">
      <c r="A44" s="360">
        <v>41</v>
      </c>
      <c r="B44" s="376"/>
      <c r="C44" s="365">
        <v>637001</v>
      </c>
      <c r="D44" s="486" t="s">
        <v>123</v>
      </c>
      <c r="E44" s="289">
        <v>700</v>
      </c>
      <c r="F44" s="289"/>
      <c r="G44" s="349">
        <f t="shared" si="5"/>
        <v>700</v>
      </c>
      <c r="H44" s="289"/>
      <c r="I44" s="349">
        <f t="shared" si="4"/>
        <v>700</v>
      </c>
      <c r="J44" s="349">
        <v>88</v>
      </c>
      <c r="K44" s="350">
        <f t="shared" si="3"/>
        <v>12.571428571428573</v>
      </c>
    </row>
    <row r="45" spans="1:11" ht="30">
      <c r="A45" s="360">
        <v>41</v>
      </c>
      <c r="B45" s="376"/>
      <c r="C45" s="365">
        <v>637002</v>
      </c>
      <c r="D45" s="486" t="s">
        <v>173</v>
      </c>
      <c r="E45" s="289">
        <v>2500</v>
      </c>
      <c r="F45" s="289"/>
      <c r="G45" s="349">
        <f t="shared" si="5"/>
        <v>2500</v>
      </c>
      <c r="H45" s="289"/>
      <c r="I45" s="349">
        <f t="shared" si="4"/>
        <v>2500</v>
      </c>
      <c r="J45" s="349">
        <v>248</v>
      </c>
      <c r="K45" s="350">
        <f t="shared" si="3"/>
        <v>9.92</v>
      </c>
    </row>
    <row r="46" spans="1:11" ht="15">
      <c r="A46" s="360">
        <v>41</v>
      </c>
      <c r="B46" s="376"/>
      <c r="C46" s="365">
        <v>637003</v>
      </c>
      <c r="D46" s="486" t="s">
        <v>264</v>
      </c>
      <c r="E46" s="289">
        <v>800</v>
      </c>
      <c r="F46" s="289"/>
      <c r="G46" s="349">
        <f t="shared" si="5"/>
        <v>800</v>
      </c>
      <c r="H46" s="289"/>
      <c r="I46" s="349">
        <f t="shared" si="4"/>
        <v>800</v>
      </c>
      <c r="J46" s="349">
        <v>288</v>
      </c>
      <c r="K46" s="350">
        <f t="shared" si="3"/>
        <v>36</v>
      </c>
    </row>
    <row r="47" spans="1:11" ht="15">
      <c r="A47" s="360">
        <v>41</v>
      </c>
      <c r="B47" s="347"/>
      <c r="C47" s="365">
        <v>637004</v>
      </c>
      <c r="D47" s="486" t="s">
        <v>35</v>
      </c>
      <c r="E47" s="289">
        <v>16</v>
      </c>
      <c r="F47" s="289"/>
      <c r="G47" s="349">
        <f t="shared" si="5"/>
        <v>16</v>
      </c>
      <c r="H47" s="289"/>
      <c r="I47" s="349">
        <f t="shared" si="4"/>
        <v>16</v>
      </c>
      <c r="J47" s="349"/>
      <c r="K47" s="350">
        <f t="shared" si="3"/>
        <v>0</v>
      </c>
    </row>
    <row r="48" spans="1:11" ht="15">
      <c r="A48" s="360">
        <v>41</v>
      </c>
      <c r="B48" s="347"/>
      <c r="C48" s="365">
        <v>637004</v>
      </c>
      <c r="D48" s="486" t="s">
        <v>336</v>
      </c>
      <c r="E48" s="289"/>
      <c r="F48" s="289"/>
      <c r="G48" s="349"/>
      <c r="H48" s="289">
        <v>384</v>
      </c>
      <c r="I48" s="349">
        <f t="shared" si="4"/>
        <v>384</v>
      </c>
      <c r="J48" s="349">
        <v>383</v>
      </c>
      <c r="K48" s="350">
        <f t="shared" si="3"/>
        <v>99.73958333333334</v>
      </c>
    </row>
    <row r="49" spans="1:11" ht="15">
      <c r="A49" s="378">
        <v>41</v>
      </c>
      <c r="B49" s="379"/>
      <c r="C49" s="361">
        <v>637004</v>
      </c>
      <c r="D49" s="529" t="s">
        <v>38</v>
      </c>
      <c r="E49" s="362">
        <v>2950</v>
      </c>
      <c r="F49" s="362"/>
      <c r="G49" s="349">
        <f aca="true" t="shared" si="6" ref="G49:G56">E49+F49</f>
        <v>2950</v>
      </c>
      <c r="H49" s="362"/>
      <c r="I49" s="349">
        <f t="shared" si="4"/>
        <v>2950</v>
      </c>
      <c r="J49" s="349">
        <v>1244</v>
      </c>
      <c r="K49" s="350">
        <f t="shared" si="3"/>
        <v>42.16949152542373</v>
      </c>
    </row>
    <row r="50" spans="1:11" ht="15">
      <c r="A50" s="378">
        <v>41</v>
      </c>
      <c r="B50" s="379"/>
      <c r="C50" s="361">
        <v>637004</v>
      </c>
      <c r="D50" s="529" t="s">
        <v>91</v>
      </c>
      <c r="E50" s="289">
        <v>1440</v>
      </c>
      <c r="F50" s="289"/>
      <c r="G50" s="349">
        <f t="shared" si="6"/>
        <v>1440</v>
      </c>
      <c r="H50" s="289"/>
      <c r="I50" s="349">
        <f t="shared" si="4"/>
        <v>1440</v>
      </c>
      <c r="J50" s="349">
        <v>600</v>
      </c>
      <c r="K50" s="350">
        <f t="shared" si="3"/>
        <v>41.66666666666667</v>
      </c>
    </row>
    <row r="51" spans="1:11" ht="15">
      <c r="A51" s="363">
        <v>41</v>
      </c>
      <c r="B51" s="364"/>
      <c r="C51" s="365">
        <v>637004</v>
      </c>
      <c r="D51" s="486" t="s">
        <v>42</v>
      </c>
      <c r="E51" s="373">
        <v>500</v>
      </c>
      <c r="F51" s="373"/>
      <c r="G51" s="349">
        <f t="shared" si="6"/>
        <v>500</v>
      </c>
      <c r="H51" s="373"/>
      <c r="I51" s="349">
        <f t="shared" si="4"/>
        <v>500</v>
      </c>
      <c r="J51" s="349">
        <v>90</v>
      </c>
      <c r="K51" s="350">
        <f t="shared" si="3"/>
        <v>18</v>
      </c>
    </row>
    <row r="52" spans="1:11" ht="15">
      <c r="A52" s="363">
        <v>41</v>
      </c>
      <c r="B52" s="364"/>
      <c r="C52" s="365">
        <v>637005</v>
      </c>
      <c r="D52" s="486" t="s">
        <v>124</v>
      </c>
      <c r="E52" s="377">
        <v>13200</v>
      </c>
      <c r="F52" s="377"/>
      <c r="G52" s="349">
        <f t="shared" si="6"/>
        <v>13200</v>
      </c>
      <c r="H52" s="377">
        <v>-2000</v>
      </c>
      <c r="I52" s="349">
        <f t="shared" si="4"/>
        <v>11200</v>
      </c>
      <c r="J52" s="349">
        <v>4623.52</v>
      </c>
      <c r="K52" s="350">
        <f t="shared" si="3"/>
        <v>41.28142857142858</v>
      </c>
    </row>
    <row r="53" spans="1:11" ht="15">
      <c r="A53" s="363">
        <v>41</v>
      </c>
      <c r="B53" s="364"/>
      <c r="C53" s="365">
        <v>637005</v>
      </c>
      <c r="D53" s="486" t="s">
        <v>229</v>
      </c>
      <c r="E53" s="373">
        <v>800</v>
      </c>
      <c r="F53" s="373"/>
      <c r="G53" s="349">
        <f t="shared" si="6"/>
        <v>800</v>
      </c>
      <c r="H53" s="373"/>
      <c r="I53" s="349">
        <f t="shared" si="4"/>
        <v>800</v>
      </c>
      <c r="J53" s="349"/>
      <c r="K53" s="350">
        <f t="shared" si="3"/>
        <v>0</v>
      </c>
    </row>
    <row r="54" spans="1:11" ht="15">
      <c r="A54" s="363">
        <v>41</v>
      </c>
      <c r="B54" s="364"/>
      <c r="C54" s="365">
        <v>637004</v>
      </c>
      <c r="D54" s="486" t="s">
        <v>303</v>
      </c>
      <c r="E54" s="373"/>
      <c r="F54" s="373">
        <v>3000</v>
      </c>
      <c r="G54" s="349">
        <f t="shared" si="6"/>
        <v>3000</v>
      </c>
      <c r="H54" s="373"/>
      <c r="I54" s="349">
        <f t="shared" si="4"/>
        <v>3000</v>
      </c>
      <c r="J54" s="349"/>
      <c r="K54" s="350">
        <f t="shared" si="3"/>
        <v>0</v>
      </c>
    </row>
    <row r="55" spans="1:15" ht="15">
      <c r="A55" s="380">
        <v>41</v>
      </c>
      <c r="B55" s="353"/>
      <c r="C55" s="381">
        <v>637011</v>
      </c>
      <c r="D55" s="533" t="s">
        <v>125</v>
      </c>
      <c r="E55" s="289">
        <v>4500</v>
      </c>
      <c r="F55" s="289"/>
      <c r="G55" s="349">
        <f t="shared" si="6"/>
        <v>4500</v>
      </c>
      <c r="H55" s="289">
        <v>1500</v>
      </c>
      <c r="I55" s="349">
        <f t="shared" si="4"/>
        <v>6000</v>
      </c>
      <c r="J55" s="349">
        <v>5321</v>
      </c>
      <c r="K55" s="350">
        <f t="shared" si="3"/>
        <v>88.68333333333334</v>
      </c>
      <c r="O55" s="351"/>
    </row>
    <row r="56" spans="1:11" ht="15">
      <c r="A56" s="363">
        <v>41</v>
      </c>
      <c r="B56" s="364"/>
      <c r="C56" s="365">
        <v>637012</v>
      </c>
      <c r="D56" s="486" t="s">
        <v>343</v>
      </c>
      <c r="E56" s="373">
        <v>100</v>
      </c>
      <c r="F56" s="373">
        <v>70</v>
      </c>
      <c r="G56" s="349">
        <f t="shared" si="6"/>
        <v>170</v>
      </c>
      <c r="H56" s="373">
        <v>200</v>
      </c>
      <c r="I56" s="349">
        <f t="shared" si="4"/>
        <v>370</v>
      </c>
      <c r="J56" s="349">
        <v>293</v>
      </c>
      <c r="K56" s="350">
        <f t="shared" si="3"/>
        <v>79.1891891891892</v>
      </c>
    </row>
    <row r="57" spans="1:11" ht="15">
      <c r="A57" s="363"/>
      <c r="B57" s="364"/>
      <c r="C57" s="365">
        <v>637012</v>
      </c>
      <c r="D57" s="486" t="s">
        <v>331</v>
      </c>
      <c r="E57" s="373"/>
      <c r="F57" s="373">
        <v>50</v>
      </c>
      <c r="G57" s="349">
        <f>SUM(F57)</f>
        <v>50</v>
      </c>
      <c r="H57" s="373">
        <v>100</v>
      </c>
      <c r="I57" s="349">
        <f t="shared" si="4"/>
        <v>150</v>
      </c>
      <c r="J57" s="349">
        <v>54</v>
      </c>
      <c r="K57" s="350">
        <f t="shared" si="3"/>
        <v>36</v>
      </c>
    </row>
    <row r="58" spans="1:11" ht="15">
      <c r="A58" s="363">
        <v>41</v>
      </c>
      <c r="B58" s="364"/>
      <c r="C58" s="365">
        <v>637012</v>
      </c>
      <c r="D58" s="486" t="s">
        <v>265</v>
      </c>
      <c r="E58" s="373">
        <v>1600</v>
      </c>
      <c r="F58" s="373"/>
      <c r="G58" s="349">
        <f aca="true" t="shared" si="7" ref="G58:G70">E58+F58</f>
        <v>1600</v>
      </c>
      <c r="H58" s="373"/>
      <c r="I58" s="349">
        <f t="shared" si="4"/>
        <v>1600</v>
      </c>
      <c r="J58" s="349">
        <v>658</v>
      </c>
      <c r="K58" s="350">
        <f t="shared" si="3"/>
        <v>41.125</v>
      </c>
    </row>
    <row r="59" spans="1:11" ht="15">
      <c r="A59" s="363">
        <v>41</v>
      </c>
      <c r="B59" s="364"/>
      <c r="C59" s="365">
        <v>637013</v>
      </c>
      <c r="D59" s="486" t="s">
        <v>4</v>
      </c>
      <c r="E59" s="377">
        <v>400</v>
      </c>
      <c r="F59" s="377"/>
      <c r="G59" s="349">
        <f t="shared" si="7"/>
        <v>400</v>
      </c>
      <c r="H59" s="377"/>
      <c r="I59" s="349">
        <f t="shared" si="4"/>
        <v>400</v>
      </c>
      <c r="J59" s="349">
        <v>400</v>
      </c>
      <c r="K59" s="350">
        <f t="shared" si="3"/>
        <v>100</v>
      </c>
    </row>
    <row r="60" spans="1:11" ht="15">
      <c r="A60" s="363">
        <v>41</v>
      </c>
      <c r="B60" s="364"/>
      <c r="C60" s="365">
        <v>637014</v>
      </c>
      <c r="D60" s="486" t="s">
        <v>230</v>
      </c>
      <c r="E60" s="377">
        <v>4850</v>
      </c>
      <c r="F60" s="377"/>
      <c r="G60" s="349">
        <f t="shared" si="7"/>
        <v>4850</v>
      </c>
      <c r="H60" s="377">
        <v>4600</v>
      </c>
      <c r="I60" s="349">
        <f t="shared" si="4"/>
        <v>9450</v>
      </c>
      <c r="J60" s="349">
        <v>6600</v>
      </c>
      <c r="K60" s="350">
        <f t="shared" si="3"/>
        <v>69.84126984126983</v>
      </c>
    </row>
    <row r="61" spans="1:11" ht="15">
      <c r="A61" s="363">
        <v>41</v>
      </c>
      <c r="B61" s="364"/>
      <c r="C61" s="365">
        <v>637015</v>
      </c>
      <c r="D61" s="486" t="s">
        <v>126</v>
      </c>
      <c r="E61" s="377">
        <v>1889</v>
      </c>
      <c r="F61" s="377"/>
      <c r="G61" s="349">
        <f t="shared" si="7"/>
        <v>1889</v>
      </c>
      <c r="H61" s="377"/>
      <c r="I61" s="349">
        <f t="shared" si="4"/>
        <v>1889</v>
      </c>
      <c r="J61" s="349">
        <v>594</v>
      </c>
      <c r="K61" s="350">
        <f t="shared" si="3"/>
        <v>31.445209105346745</v>
      </c>
    </row>
    <row r="62" spans="1:11" ht="15">
      <c r="A62" s="363">
        <v>41</v>
      </c>
      <c r="B62" s="364"/>
      <c r="C62" s="365">
        <v>637015</v>
      </c>
      <c r="D62" s="486" t="s">
        <v>281</v>
      </c>
      <c r="E62" s="377">
        <v>155</v>
      </c>
      <c r="F62" s="377"/>
      <c r="G62" s="349">
        <f t="shared" si="7"/>
        <v>155</v>
      </c>
      <c r="H62" s="377"/>
      <c r="I62" s="349">
        <f t="shared" si="4"/>
        <v>155</v>
      </c>
      <c r="J62" s="349"/>
      <c r="K62" s="350">
        <f t="shared" si="3"/>
        <v>0</v>
      </c>
    </row>
    <row r="63" spans="1:11" ht="15">
      <c r="A63" s="363">
        <v>41</v>
      </c>
      <c r="B63" s="364"/>
      <c r="C63" s="365">
        <v>637016</v>
      </c>
      <c r="D63" s="486" t="s">
        <v>127</v>
      </c>
      <c r="E63" s="377">
        <v>1150</v>
      </c>
      <c r="F63" s="377"/>
      <c r="G63" s="349">
        <f t="shared" si="7"/>
        <v>1150</v>
      </c>
      <c r="H63" s="377"/>
      <c r="I63" s="349">
        <f t="shared" si="4"/>
        <v>1150</v>
      </c>
      <c r="J63" s="349">
        <v>637</v>
      </c>
      <c r="K63" s="350">
        <f t="shared" si="3"/>
        <v>55.391304347826086</v>
      </c>
    </row>
    <row r="64" spans="1:12" ht="15">
      <c r="A64" s="363">
        <v>41</v>
      </c>
      <c r="B64" s="382"/>
      <c r="C64" s="361">
        <v>637018</v>
      </c>
      <c r="D64" s="529" t="s">
        <v>202</v>
      </c>
      <c r="E64" s="362">
        <v>1000</v>
      </c>
      <c r="F64" s="362">
        <v>600</v>
      </c>
      <c r="G64" s="349">
        <f t="shared" si="7"/>
        <v>1600</v>
      </c>
      <c r="H64" s="362"/>
      <c r="I64" s="349">
        <f t="shared" si="4"/>
        <v>1600</v>
      </c>
      <c r="J64" s="349"/>
      <c r="K64" s="350">
        <f t="shared" si="3"/>
        <v>0</v>
      </c>
      <c r="L64" s="383"/>
    </row>
    <row r="65" spans="1:11" ht="15">
      <c r="A65" s="363">
        <v>41</v>
      </c>
      <c r="B65" s="364"/>
      <c r="C65" s="365">
        <v>637023</v>
      </c>
      <c r="D65" s="486" t="s">
        <v>128</v>
      </c>
      <c r="E65" s="373">
        <v>180</v>
      </c>
      <c r="F65" s="373"/>
      <c r="G65" s="349">
        <f t="shared" si="7"/>
        <v>180</v>
      </c>
      <c r="H65" s="373"/>
      <c r="I65" s="349">
        <f t="shared" si="4"/>
        <v>180</v>
      </c>
      <c r="J65" s="349"/>
      <c r="K65" s="350">
        <f t="shared" si="3"/>
        <v>0</v>
      </c>
    </row>
    <row r="66" spans="1:11" ht="15">
      <c r="A66" s="360">
        <v>41</v>
      </c>
      <c r="B66" s="353"/>
      <c r="C66" s="361">
        <v>637026</v>
      </c>
      <c r="D66" s="529" t="s">
        <v>82</v>
      </c>
      <c r="E66" s="373">
        <v>2430</v>
      </c>
      <c r="F66" s="373"/>
      <c r="G66" s="349">
        <f t="shared" si="7"/>
        <v>2430</v>
      </c>
      <c r="H66" s="373"/>
      <c r="I66" s="349">
        <f t="shared" si="4"/>
        <v>2430</v>
      </c>
      <c r="J66" s="349">
        <v>1563</v>
      </c>
      <c r="K66" s="350">
        <f t="shared" si="3"/>
        <v>64.32098765432099</v>
      </c>
    </row>
    <row r="67" spans="1:11" ht="15">
      <c r="A67" s="360">
        <v>41</v>
      </c>
      <c r="B67" s="384"/>
      <c r="C67" s="365">
        <v>637035</v>
      </c>
      <c r="D67" s="486" t="s">
        <v>231</v>
      </c>
      <c r="E67" s="373">
        <v>225</v>
      </c>
      <c r="F67" s="373"/>
      <c r="G67" s="349">
        <f t="shared" si="7"/>
        <v>225</v>
      </c>
      <c r="H67" s="373"/>
      <c r="I67" s="349">
        <f t="shared" si="4"/>
        <v>225</v>
      </c>
      <c r="J67" s="349">
        <v>223</v>
      </c>
      <c r="K67" s="350">
        <f t="shared" si="3"/>
        <v>99.11111111111111</v>
      </c>
    </row>
    <row r="68" spans="1:11" ht="15">
      <c r="A68" s="385"/>
      <c r="B68" s="386"/>
      <c r="C68" s="368">
        <v>640</v>
      </c>
      <c r="D68" s="530" t="s">
        <v>129</v>
      </c>
      <c r="E68" s="387"/>
      <c r="F68" s="387"/>
      <c r="G68" s="387">
        <f t="shared" si="7"/>
        <v>0</v>
      </c>
      <c r="H68" s="387">
        <f>F68+G68</f>
        <v>0</v>
      </c>
      <c r="I68" s="387">
        <f t="shared" si="4"/>
        <v>0</v>
      </c>
      <c r="J68" s="387"/>
      <c r="K68" s="388"/>
    </row>
    <row r="69" spans="1:11" ht="15">
      <c r="A69" s="389"/>
      <c r="B69" s="390"/>
      <c r="C69" s="372">
        <v>642</v>
      </c>
      <c r="D69" s="532" t="s">
        <v>130</v>
      </c>
      <c r="E69" s="391"/>
      <c r="F69" s="391"/>
      <c r="G69" s="349">
        <f t="shared" si="7"/>
        <v>0</v>
      </c>
      <c r="H69" s="391"/>
      <c r="I69" s="349">
        <f t="shared" si="4"/>
        <v>0</v>
      </c>
      <c r="J69" s="349"/>
      <c r="K69" s="350"/>
    </row>
    <row r="70" spans="1:11" ht="15">
      <c r="A70" s="360">
        <v>41</v>
      </c>
      <c r="B70" s="390"/>
      <c r="C70" s="365">
        <v>642006</v>
      </c>
      <c r="D70" s="486" t="s">
        <v>101</v>
      </c>
      <c r="E70" s="377">
        <v>2200</v>
      </c>
      <c r="F70" s="377"/>
      <c r="G70" s="349">
        <f t="shared" si="7"/>
        <v>2200</v>
      </c>
      <c r="H70" s="377">
        <v>600</v>
      </c>
      <c r="I70" s="349">
        <f t="shared" si="4"/>
        <v>2800</v>
      </c>
      <c r="J70" s="349">
        <v>1303</v>
      </c>
      <c r="K70" s="350">
        <f aca="true" t="shared" si="8" ref="K70:K131">J70/I70*100</f>
        <v>46.535714285714285</v>
      </c>
    </row>
    <row r="71" spans="1:11" ht="15">
      <c r="A71" s="360">
        <v>41</v>
      </c>
      <c r="B71" s="390"/>
      <c r="C71" s="365">
        <v>642014</v>
      </c>
      <c r="D71" s="486" t="s">
        <v>345</v>
      </c>
      <c r="E71" s="377"/>
      <c r="F71" s="377"/>
      <c r="G71" s="349"/>
      <c r="H71" s="377">
        <v>16</v>
      </c>
      <c r="I71" s="349">
        <f t="shared" si="4"/>
        <v>16</v>
      </c>
      <c r="J71" s="349">
        <v>15</v>
      </c>
      <c r="K71" s="350">
        <f t="shared" si="8"/>
        <v>93.75</v>
      </c>
    </row>
    <row r="72" spans="1:11" ht="15">
      <c r="A72" s="360">
        <v>111</v>
      </c>
      <c r="B72" s="390"/>
      <c r="C72" s="365">
        <v>642014</v>
      </c>
      <c r="D72" s="486" t="s">
        <v>350</v>
      </c>
      <c r="E72" s="377"/>
      <c r="F72" s="377"/>
      <c r="G72" s="349"/>
      <c r="H72" s="377">
        <v>200</v>
      </c>
      <c r="I72" s="349">
        <f t="shared" si="4"/>
        <v>200</v>
      </c>
      <c r="J72" s="349"/>
      <c r="K72" s="350">
        <f t="shared" si="8"/>
        <v>0</v>
      </c>
    </row>
    <row r="73" spans="1:11" ht="15">
      <c r="A73" s="363">
        <v>41</v>
      </c>
      <c r="B73" s="364"/>
      <c r="C73" s="365">
        <v>642015</v>
      </c>
      <c r="D73" s="486" t="s">
        <v>131</v>
      </c>
      <c r="E73" s="373">
        <v>1000</v>
      </c>
      <c r="F73" s="373"/>
      <c r="G73" s="373">
        <v>1000</v>
      </c>
      <c r="H73" s="373"/>
      <c r="I73" s="373">
        <v>1000</v>
      </c>
      <c r="J73" s="373"/>
      <c r="K73" s="392">
        <f t="shared" si="8"/>
        <v>0</v>
      </c>
    </row>
    <row r="74" spans="1:11" ht="15">
      <c r="A74" s="393"/>
      <c r="B74" s="394" t="s">
        <v>137</v>
      </c>
      <c r="C74" s="395"/>
      <c r="D74" s="534" t="s">
        <v>232</v>
      </c>
      <c r="E74" s="396">
        <f>SUM(E75)</f>
        <v>1020</v>
      </c>
      <c r="F74" s="396">
        <f>SUM(F75)</f>
        <v>0</v>
      </c>
      <c r="G74" s="397">
        <f>SUM(G75)</f>
        <v>1020</v>
      </c>
      <c r="H74" s="396">
        <f>SUM(H75)</f>
        <v>0</v>
      </c>
      <c r="I74" s="397">
        <f>SUM(I75)</f>
        <v>1020</v>
      </c>
      <c r="J74" s="397"/>
      <c r="K74" s="398">
        <f t="shared" si="8"/>
        <v>0</v>
      </c>
    </row>
    <row r="75" spans="1:11" ht="15">
      <c r="A75" s="363">
        <v>41</v>
      </c>
      <c r="B75" s="364"/>
      <c r="C75" s="365">
        <v>637005</v>
      </c>
      <c r="D75" s="486" t="s">
        <v>138</v>
      </c>
      <c r="E75" s="373">
        <v>1020</v>
      </c>
      <c r="F75" s="373"/>
      <c r="G75" s="373">
        <v>1020</v>
      </c>
      <c r="H75" s="373"/>
      <c r="I75" s="373">
        <v>1020</v>
      </c>
      <c r="J75" s="373"/>
      <c r="K75" s="392">
        <f t="shared" si="8"/>
        <v>0</v>
      </c>
    </row>
    <row r="76" spans="1:11" ht="15">
      <c r="A76" s="399"/>
      <c r="B76" s="399" t="s">
        <v>296</v>
      </c>
      <c r="C76" s="400"/>
      <c r="D76" s="535" t="s">
        <v>297</v>
      </c>
      <c r="E76" s="401"/>
      <c r="F76" s="401">
        <f>SUM(F77:F86)</f>
        <v>640</v>
      </c>
      <c r="G76" s="401">
        <f>SUM(G77:G86)</f>
        <v>640</v>
      </c>
      <c r="H76" s="401">
        <f>SUM(H77:H86)</f>
        <v>0</v>
      </c>
      <c r="I76" s="401">
        <f>SUM(I77:I86)</f>
        <v>640</v>
      </c>
      <c r="J76" s="401">
        <f>SUM(J77:J86)</f>
        <v>639</v>
      </c>
      <c r="K76" s="398">
        <f t="shared" si="8"/>
        <v>99.84375</v>
      </c>
    </row>
    <row r="77" spans="1:11" ht="15">
      <c r="A77" s="402" t="s">
        <v>307</v>
      </c>
      <c r="B77" s="402"/>
      <c r="C77" s="402" t="s">
        <v>308</v>
      </c>
      <c r="D77" s="536" t="s">
        <v>310</v>
      </c>
      <c r="E77" s="377"/>
      <c r="F77" s="377">
        <v>60</v>
      </c>
      <c r="G77" s="377">
        <f>E77+F77</f>
        <v>60</v>
      </c>
      <c r="H77" s="377"/>
      <c r="I77" s="377">
        <f>G77+H77</f>
        <v>60</v>
      </c>
      <c r="J77" s="377">
        <v>60</v>
      </c>
      <c r="K77" s="404">
        <f t="shared" si="8"/>
        <v>100</v>
      </c>
    </row>
    <row r="78" spans="1:11" ht="15">
      <c r="A78" s="402" t="s">
        <v>307</v>
      </c>
      <c r="B78" s="402"/>
      <c r="C78" s="402" t="s">
        <v>328</v>
      </c>
      <c r="D78" s="536" t="s">
        <v>327</v>
      </c>
      <c r="E78" s="377"/>
      <c r="F78" s="377">
        <v>21</v>
      </c>
      <c r="G78" s="377">
        <f aca="true" t="shared" si="9" ref="G78:G86">E78+F78</f>
        <v>21</v>
      </c>
      <c r="H78" s="377"/>
      <c r="I78" s="377">
        <f aca="true" t="shared" si="10" ref="I78:I86">G78+H78</f>
        <v>21</v>
      </c>
      <c r="J78" s="377">
        <v>20</v>
      </c>
      <c r="K78" s="404">
        <f t="shared" si="8"/>
        <v>95.23809523809523</v>
      </c>
    </row>
    <row r="79" spans="1:11" ht="15">
      <c r="A79" s="402" t="s">
        <v>307</v>
      </c>
      <c r="B79" s="402"/>
      <c r="C79" s="402" t="s">
        <v>309</v>
      </c>
      <c r="D79" s="536" t="s">
        <v>170</v>
      </c>
      <c r="E79" s="377"/>
      <c r="F79" s="377">
        <v>5</v>
      </c>
      <c r="G79" s="377">
        <f t="shared" si="9"/>
        <v>5</v>
      </c>
      <c r="H79" s="377"/>
      <c r="I79" s="377">
        <f t="shared" si="10"/>
        <v>5</v>
      </c>
      <c r="J79" s="377">
        <v>5</v>
      </c>
      <c r="K79" s="404">
        <f t="shared" si="8"/>
        <v>100</v>
      </c>
    </row>
    <row r="80" spans="1:11" ht="15">
      <c r="A80" s="402" t="s">
        <v>307</v>
      </c>
      <c r="B80" s="402"/>
      <c r="C80" s="402" t="s">
        <v>311</v>
      </c>
      <c r="D80" s="536" t="s">
        <v>312</v>
      </c>
      <c r="E80" s="377"/>
      <c r="F80" s="377">
        <v>10</v>
      </c>
      <c r="G80" s="377">
        <f t="shared" si="9"/>
        <v>10</v>
      </c>
      <c r="H80" s="377"/>
      <c r="I80" s="377">
        <f t="shared" si="10"/>
        <v>10</v>
      </c>
      <c r="J80" s="377">
        <v>10</v>
      </c>
      <c r="K80" s="404">
        <f t="shared" si="8"/>
        <v>100</v>
      </c>
    </row>
    <row r="81" spans="1:11" ht="15">
      <c r="A81" s="402" t="s">
        <v>307</v>
      </c>
      <c r="B81" s="402"/>
      <c r="C81" s="402" t="s">
        <v>313</v>
      </c>
      <c r="D81" s="536" t="s">
        <v>260</v>
      </c>
      <c r="E81" s="377"/>
      <c r="F81" s="377">
        <v>28</v>
      </c>
      <c r="G81" s="377">
        <f t="shared" si="9"/>
        <v>28</v>
      </c>
      <c r="H81" s="377"/>
      <c r="I81" s="377">
        <f t="shared" si="10"/>
        <v>28</v>
      </c>
      <c r="J81" s="377">
        <v>28</v>
      </c>
      <c r="K81" s="404">
        <f t="shared" si="8"/>
        <v>100</v>
      </c>
    </row>
    <row r="82" spans="1:11" ht="15">
      <c r="A82" s="402" t="s">
        <v>307</v>
      </c>
      <c r="B82" s="402"/>
      <c r="C82" s="402" t="s">
        <v>314</v>
      </c>
      <c r="D82" s="536" t="s">
        <v>315</v>
      </c>
      <c r="E82" s="377"/>
      <c r="F82" s="377">
        <v>10</v>
      </c>
      <c r="G82" s="377">
        <f t="shared" si="9"/>
        <v>10</v>
      </c>
      <c r="H82" s="377"/>
      <c r="I82" s="377">
        <f t="shared" si="10"/>
        <v>10</v>
      </c>
      <c r="J82" s="377">
        <v>10</v>
      </c>
      <c r="K82" s="404">
        <f t="shared" si="8"/>
        <v>100</v>
      </c>
    </row>
    <row r="83" spans="1:11" ht="15">
      <c r="A83" s="402" t="s">
        <v>307</v>
      </c>
      <c r="B83" s="402"/>
      <c r="C83" s="402" t="s">
        <v>316</v>
      </c>
      <c r="D83" s="536" t="s">
        <v>317</v>
      </c>
      <c r="E83" s="377"/>
      <c r="F83" s="377">
        <v>138</v>
      </c>
      <c r="G83" s="377">
        <f t="shared" si="9"/>
        <v>138</v>
      </c>
      <c r="H83" s="377"/>
      <c r="I83" s="377">
        <f t="shared" si="10"/>
        <v>138</v>
      </c>
      <c r="J83" s="377">
        <v>138</v>
      </c>
      <c r="K83" s="404">
        <f t="shared" si="8"/>
        <v>100</v>
      </c>
    </row>
    <row r="84" spans="1:11" ht="15">
      <c r="A84" s="402" t="s">
        <v>307</v>
      </c>
      <c r="B84" s="402"/>
      <c r="C84" s="402" t="s">
        <v>318</v>
      </c>
      <c r="D84" s="536" t="s">
        <v>319</v>
      </c>
      <c r="E84" s="377"/>
      <c r="F84" s="377">
        <v>47</v>
      </c>
      <c r="G84" s="377">
        <f t="shared" si="9"/>
        <v>47</v>
      </c>
      <c r="H84" s="377"/>
      <c r="I84" s="377">
        <f t="shared" si="10"/>
        <v>47</v>
      </c>
      <c r="J84" s="377">
        <v>47</v>
      </c>
      <c r="K84" s="404">
        <f t="shared" si="8"/>
        <v>100</v>
      </c>
    </row>
    <row r="85" spans="1:11" ht="15">
      <c r="A85" s="402" t="s">
        <v>307</v>
      </c>
      <c r="B85" s="402"/>
      <c r="C85" s="402" t="s">
        <v>320</v>
      </c>
      <c r="D85" s="536" t="s">
        <v>321</v>
      </c>
      <c r="E85" s="377"/>
      <c r="F85" s="377">
        <v>199</v>
      </c>
      <c r="G85" s="377">
        <f t="shared" si="9"/>
        <v>199</v>
      </c>
      <c r="H85" s="377"/>
      <c r="I85" s="377">
        <f t="shared" si="10"/>
        <v>199</v>
      </c>
      <c r="J85" s="377">
        <v>199</v>
      </c>
      <c r="K85" s="404">
        <f t="shared" si="8"/>
        <v>100</v>
      </c>
    </row>
    <row r="86" spans="1:11" ht="15">
      <c r="A86" s="402" t="s">
        <v>307</v>
      </c>
      <c r="B86" s="402"/>
      <c r="C86" s="402" t="s">
        <v>322</v>
      </c>
      <c r="D86" s="536" t="s">
        <v>323</v>
      </c>
      <c r="E86" s="377"/>
      <c r="F86" s="377">
        <v>122</v>
      </c>
      <c r="G86" s="377">
        <f t="shared" si="9"/>
        <v>122</v>
      </c>
      <c r="H86" s="377"/>
      <c r="I86" s="377">
        <f t="shared" si="10"/>
        <v>122</v>
      </c>
      <c r="J86" s="377">
        <v>122</v>
      </c>
      <c r="K86" s="404">
        <f t="shared" si="8"/>
        <v>100</v>
      </c>
    </row>
    <row r="87" spans="1:11" ht="15">
      <c r="A87" s="405"/>
      <c r="B87" s="406" t="s">
        <v>133</v>
      </c>
      <c r="C87" s="395"/>
      <c r="D87" s="534" t="s">
        <v>233</v>
      </c>
      <c r="E87" s="407">
        <f aca="true" t="shared" si="11" ref="E87:J87">SUM(E88:E97)</f>
        <v>5092</v>
      </c>
      <c r="F87" s="407">
        <f t="shared" si="11"/>
        <v>34</v>
      </c>
      <c r="G87" s="401">
        <f t="shared" si="11"/>
        <v>5126</v>
      </c>
      <c r="H87" s="407">
        <f t="shared" si="11"/>
        <v>0</v>
      </c>
      <c r="I87" s="401">
        <f t="shared" si="11"/>
        <v>5126</v>
      </c>
      <c r="J87" s="401">
        <f t="shared" si="11"/>
        <v>2013</v>
      </c>
      <c r="K87" s="398">
        <f t="shared" si="8"/>
        <v>39.27038626609442</v>
      </c>
    </row>
    <row r="88" spans="1:11" ht="15">
      <c r="A88" s="408">
        <v>111</v>
      </c>
      <c r="B88" s="409"/>
      <c r="C88" s="410">
        <v>611</v>
      </c>
      <c r="D88" s="537" t="s">
        <v>132</v>
      </c>
      <c r="E88" s="373">
        <v>3050</v>
      </c>
      <c r="F88" s="373"/>
      <c r="G88" s="373">
        <f>E88+F88</f>
        <v>3050</v>
      </c>
      <c r="H88" s="373"/>
      <c r="I88" s="373">
        <f>G88+H88</f>
        <v>3050</v>
      </c>
      <c r="J88" s="373">
        <v>1417</v>
      </c>
      <c r="K88" s="392">
        <f t="shared" si="8"/>
        <v>46.45901639344262</v>
      </c>
    </row>
    <row r="89" spans="1:11" ht="15">
      <c r="A89" s="412">
        <v>111</v>
      </c>
      <c r="B89" s="409"/>
      <c r="C89" s="413">
        <v>620</v>
      </c>
      <c r="D89" s="536" t="s">
        <v>111</v>
      </c>
      <c r="E89" s="377">
        <v>1070</v>
      </c>
      <c r="F89" s="377"/>
      <c r="G89" s="373">
        <f aca="true" t="shared" si="12" ref="G89:G97">E89+F89</f>
        <v>1070</v>
      </c>
      <c r="H89" s="377"/>
      <c r="I89" s="373">
        <f aca="true" t="shared" si="13" ref="I89:I94">G89+H89</f>
        <v>1070</v>
      </c>
      <c r="J89" s="373">
        <v>498</v>
      </c>
      <c r="K89" s="392">
        <f t="shared" si="8"/>
        <v>46.54205607476635</v>
      </c>
    </row>
    <row r="90" spans="1:11" ht="15">
      <c r="A90" s="412">
        <v>111</v>
      </c>
      <c r="B90" s="409"/>
      <c r="C90" s="413">
        <v>627</v>
      </c>
      <c r="D90" s="536" t="s">
        <v>234</v>
      </c>
      <c r="E90" s="377">
        <v>50</v>
      </c>
      <c r="F90" s="377"/>
      <c r="G90" s="373">
        <f t="shared" si="12"/>
        <v>50</v>
      </c>
      <c r="H90" s="377"/>
      <c r="I90" s="373">
        <f t="shared" si="13"/>
        <v>50</v>
      </c>
      <c r="J90" s="373">
        <v>28</v>
      </c>
      <c r="K90" s="392">
        <f t="shared" si="8"/>
        <v>56.00000000000001</v>
      </c>
    </row>
    <row r="91" spans="1:11" ht="15">
      <c r="A91" s="412">
        <v>111</v>
      </c>
      <c r="B91" s="409"/>
      <c r="C91" s="413">
        <v>633002</v>
      </c>
      <c r="D91" s="536" t="s">
        <v>53</v>
      </c>
      <c r="E91" s="377">
        <v>253</v>
      </c>
      <c r="F91" s="377"/>
      <c r="G91" s="373">
        <f t="shared" si="12"/>
        <v>253</v>
      </c>
      <c r="H91" s="377"/>
      <c r="I91" s="373">
        <f t="shared" si="13"/>
        <v>253</v>
      </c>
      <c r="J91" s="373"/>
      <c r="K91" s="392">
        <f t="shared" si="8"/>
        <v>0</v>
      </c>
    </row>
    <row r="92" spans="1:11" ht="15">
      <c r="A92" s="412">
        <v>111</v>
      </c>
      <c r="B92" s="409"/>
      <c r="C92" s="413">
        <v>633006</v>
      </c>
      <c r="D92" s="536" t="s">
        <v>1</v>
      </c>
      <c r="E92" s="377">
        <v>343</v>
      </c>
      <c r="F92" s="377">
        <v>8</v>
      </c>
      <c r="G92" s="373">
        <f t="shared" si="12"/>
        <v>351</v>
      </c>
      <c r="H92" s="377"/>
      <c r="I92" s="373">
        <f t="shared" si="13"/>
        <v>351</v>
      </c>
      <c r="J92" s="373"/>
      <c r="K92" s="392">
        <f t="shared" si="8"/>
        <v>0</v>
      </c>
    </row>
    <row r="93" spans="1:11" ht="15">
      <c r="A93" s="412">
        <v>41</v>
      </c>
      <c r="B93" s="409"/>
      <c r="C93" s="413">
        <v>633006</v>
      </c>
      <c r="D93" s="536" t="s">
        <v>1</v>
      </c>
      <c r="E93" s="377">
        <v>150</v>
      </c>
      <c r="F93" s="377"/>
      <c r="G93" s="373">
        <f t="shared" si="12"/>
        <v>150</v>
      </c>
      <c r="H93" s="377"/>
      <c r="I93" s="373">
        <f t="shared" si="13"/>
        <v>150</v>
      </c>
      <c r="J93" s="373">
        <v>25</v>
      </c>
      <c r="K93" s="392">
        <f t="shared" si="8"/>
        <v>16.666666666666664</v>
      </c>
    </row>
    <row r="94" spans="1:11" ht="15">
      <c r="A94" s="412">
        <v>111</v>
      </c>
      <c r="B94" s="409"/>
      <c r="C94" s="413">
        <v>635002</v>
      </c>
      <c r="D94" s="536" t="s">
        <v>3</v>
      </c>
      <c r="E94" s="377">
        <v>25</v>
      </c>
      <c r="F94" s="377"/>
      <c r="G94" s="373">
        <f t="shared" si="12"/>
        <v>25</v>
      </c>
      <c r="H94" s="377"/>
      <c r="I94" s="373">
        <f t="shared" si="13"/>
        <v>25</v>
      </c>
      <c r="J94" s="373"/>
      <c r="K94" s="392">
        <f t="shared" si="8"/>
        <v>0</v>
      </c>
    </row>
    <row r="95" spans="1:11" ht="15">
      <c r="A95" s="412">
        <v>41</v>
      </c>
      <c r="B95" s="409"/>
      <c r="C95" s="413">
        <v>637004</v>
      </c>
      <c r="D95" s="536" t="s">
        <v>38</v>
      </c>
      <c r="E95" s="377"/>
      <c r="F95" s="377">
        <v>26</v>
      </c>
      <c r="G95" s="373">
        <f>SUM(26)</f>
        <v>26</v>
      </c>
      <c r="H95" s="377"/>
      <c r="I95" s="373">
        <f>SUM(26)</f>
        <v>26</v>
      </c>
      <c r="J95" s="373">
        <v>25</v>
      </c>
      <c r="K95" s="392">
        <f t="shared" si="8"/>
        <v>96.15384615384616</v>
      </c>
    </row>
    <row r="96" spans="1:11" ht="15">
      <c r="A96" s="412">
        <v>111</v>
      </c>
      <c r="B96" s="409"/>
      <c r="C96" s="413">
        <v>637013</v>
      </c>
      <c r="D96" s="536" t="s">
        <v>4</v>
      </c>
      <c r="E96" s="377">
        <v>100</v>
      </c>
      <c r="F96" s="377"/>
      <c r="G96" s="373">
        <f t="shared" si="12"/>
        <v>100</v>
      </c>
      <c r="H96" s="377"/>
      <c r="I96" s="373">
        <f>G96+H96</f>
        <v>100</v>
      </c>
      <c r="J96" s="373"/>
      <c r="K96" s="392">
        <f t="shared" si="8"/>
        <v>0</v>
      </c>
    </row>
    <row r="97" spans="1:11" ht="15">
      <c r="A97" s="412">
        <v>111</v>
      </c>
      <c r="B97" s="409"/>
      <c r="C97" s="413">
        <v>637016</v>
      </c>
      <c r="D97" s="536" t="s">
        <v>5</v>
      </c>
      <c r="E97" s="377">
        <v>51</v>
      </c>
      <c r="F97" s="377"/>
      <c r="G97" s="373">
        <f t="shared" si="12"/>
        <v>51</v>
      </c>
      <c r="H97" s="377"/>
      <c r="I97" s="373">
        <f>G97+H97</f>
        <v>51</v>
      </c>
      <c r="J97" s="373">
        <v>20</v>
      </c>
      <c r="K97" s="392">
        <f t="shared" si="8"/>
        <v>39.21568627450981</v>
      </c>
    </row>
    <row r="98" spans="1:11" ht="15">
      <c r="A98" s="414"/>
      <c r="B98" s="394" t="s">
        <v>134</v>
      </c>
      <c r="C98" s="395"/>
      <c r="D98" s="534" t="s">
        <v>135</v>
      </c>
      <c r="E98" s="396">
        <f aca="true" t="shared" si="14" ref="E98:J98">SUM(E99:E100)</f>
        <v>6850</v>
      </c>
      <c r="F98" s="396">
        <f t="shared" si="14"/>
        <v>1450</v>
      </c>
      <c r="G98" s="397">
        <f t="shared" si="14"/>
        <v>8300</v>
      </c>
      <c r="H98" s="396">
        <f t="shared" si="14"/>
        <v>0</v>
      </c>
      <c r="I98" s="397">
        <f t="shared" si="14"/>
        <v>8300</v>
      </c>
      <c r="J98" s="397">
        <f t="shared" si="14"/>
        <v>1849</v>
      </c>
      <c r="K98" s="398">
        <f t="shared" si="8"/>
        <v>22.27710843373494</v>
      </c>
    </row>
    <row r="99" spans="1:11" ht="15">
      <c r="A99" s="360">
        <v>41</v>
      </c>
      <c r="B99" s="415"/>
      <c r="C99" s="365">
        <v>651001</v>
      </c>
      <c r="D99" s="486" t="s">
        <v>136</v>
      </c>
      <c r="E99" s="377">
        <v>1900</v>
      </c>
      <c r="F99" s="377">
        <v>600</v>
      </c>
      <c r="G99" s="377">
        <f>E99+F99</f>
        <v>2500</v>
      </c>
      <c r="H99" s="377"/>
      <c r="I99" s="377">
        <f>G99+H99</f>
        <v>2500</v>
      </c>
      <c r="J99" s="377">
        <v>825</v>
      </c>
      <c r="K99" s="404">
        <f t="shared" si="8"/>
        <v>33</v>
      </c>
    </row>
    <row r="100" spans="1:11" ht="15">
      <c r="A100" s="360">
        <v>41</v>
      </c>
      <c r="B100" s="415"/>
      <c r="C100" s="365">
        <v>651002</v>
      </c>
      <c r="D100" s="486" t="s">
        <v>235</v>
      </c>
      <c r="E100" s="377">
        <v>4950</v>
      </c>
      <c r="F100" s="377">
        <v>850</v>
      </c>
      <c r="G100" s="377">
        <f>E100+F100</f>
        <v>5800</v>
      </c>
      <c r="H100" s="377"/>
      <c r="I100" s="377">
        <f>G100+H100</f>
        <v>5800</v>
      </c>
      <c r="J100" s="377">
        <v>1024</v>
      </c>
      <c r="K100" s="404">
        <f t="shared" si="8"/>
        <v>17.655172413793103</v>
      </c>
    </row>
    <row r="101" spans="1:11" ht="15">
      <c r="A101" s="416"/>
      <c r="B101" s="417" t="s">
        <v>143</v>
      </c>
      <c r="C101" s="418"/>
      <c r="D101" s="459" t="s">
        <v>146</v>
      </c>
      <c r="E101" s="396">
        <f aca="true" t="shared" si="15" ref="E101:J101">SUM(E102:E108)</f>
        <v>2039</v>
      </c>
      <c r="F101" s="396">
        <f t="shared" si="15"/>
        <v>297</v>
      </c>
      <c r="G101" s="396">
        <f t="shared" si="15"/>
        <v>2336</v>
      </c>
      <c r="H101" s="396">
        <f t="shared" si="15"/>
        <v>3</v>
      </c>
      <c r="I101" s="396">
        <f t="shared" si="15"/>
        <v>2339</v>
      </c>
      <c r="J101" s="396">
        <f t="shared" si="15"/>
        <v>247</v>
      </c>
      <c r="K101" s="398">
        <f t="shared" si="8"/>
        <v>10.560068405301411</v>
      </c>
    </row>
    <row r="102" spans="1:11" ht="15">
      <c r="A102" s="412">
        <v>41</v>
      </c>
      <c r="B102" s="409"/>
      <c r="C102" s="413">
        <v>633006</v>
      </c>
      <c r="D102" s="536" t="s">
        <v>1</v>
      </c>
      <c r="E102" s="377">
        <v>250</v>
      </c>
      <c r="F102" s="377"/>
      <c r="G102" s="377">
        <f aca="true" t="shared" si="16" ref="G102:G108">E102+F102</f>
        <v>250</v>
      </c>
      <c r="H102" s="377"/>
      <c r="I102" s="377">
        <f aca="true" t="shared" si="17" ref="I102:I108">G102+H102</f>
        <v>250</v>
      </c>
      <c r="J102" s="377"/>
      <c r="K102" s="404">
        <f t="shared" si="8"/>
        <v>0</v>
      </c>
    </row>
    <row r="103" spans="1:11" ht="15">
      <c r="A103" s="412">
        <v>41</v>
      </c>
      <c r="B103" s="409"/>
      <c r="C103" s="413">
        <v>634001</v>
      </c>
      <c r="D103" s="536" t="s">
        <v>43</v>
      </c>
      <c r="E103" s="377">
        <v>850</v>
      </c>
      <c r="F103" s="377">
        <v>250</v>
      </c>
      <c r="G103" s="377">
        <f t="shared" si="16"/>
        <v>1100</v>
      </c>
      <c r="H103" s="377"/>
      <c r="I103" s="377">
        <f t="shared" si="17"/>
        <v>1100</v>
      </c>
      <c r="J103" s="377">
        <v>92</v>
      </c>
      <c r="K103" s="404">
        <f t="shared" si="8"/>
        <v>8.363636363636363</v>
      </c>
    </row>
    <row r="104" spans="1:11" ht="15">
      <c r="A104" s="412">
        <v>41</v>
      </c>
      <c r="B104" s="409"/>
      <c r="C104" s="413">
        <v>634002</v>
      </c>
      <c r="D104" s="536" t="s">
        <v>144</v>
      </c>
      <c r="E104" s="377">
        <v>197</v>
      </c>
      <c r="F104" s="377"/>
      <c r="G104" s="377">
        <f t="shared" si="16"/>
        <v>197</v>
      </c>
      <c r="H104" s="377"/>
      <c r="I104" s="377">
        <f t="shared" si="17"/>
        <v>197</v>
      </c>
      <c r="J104" s="377"/>
      <c r="K104" s="404">
        <f t="shared" si="8"/>
        <v>0</v>
      </c>
    </row>
    <row r="105" spans="1:11" ht="15">
      <c r="A105" s="412">
        <v>41</v>
      </c>
      <c r="B105" s="409"/>
      <c r="C105" s="413">
        <v>634003</v>
      </c>
      <c r="D105" s="536" t="s">
        <v>145</v>
      </c>
      <c r="E105" s="377">
        <v>142</v>
      </c>
      <c r="F105" s="377"/>
      <c r="G105" s="377">
        <f t="shared" si="16"/>
        <v>142</v>
      </c>
      <c r="H105" s="377">
        <v>3</v>
      </c>
      <c r="I105" s="377">
        <f t="shared" si="17"/>
        <v>145</v>
      </c>
      <c r="J105" s="377">
        <v>145</v>
      </c>
      <c r="K105" s="404">
        <f t="shared" si="8"/>
        <v>100</v>
      </c>
    </row>
    <row r="106" spans="1:11" ht="15">
      <c r="A106" s="412">
        <v>41</v>
      </c>
      <c r="B106" s="409"/>
      <c r="C106" s="413">
        <v>637004</v>
      </c>
      <c r="D106" s="536" t="s">
        <v>282</v>
      </c>
      <c r="E106" s="377">
        <v>300</v>
      </c>
      <c r="F106" s="377"/>
      <c r="G106" s="377">
        <f t="shared" si="16"/>
        <v>300</v>
      </c>
      <c r="H106" s="377"/>
      <c r="I106" s="377">
        <f t="shared" si="17"/>
        <v>300</v>
      </c>
      <c r="J106" s="377"/>
      <c r="K106" s="404">
        <f t="shared" si="8"/>
        <v>0</v>
      </c>
    </row>
    <row r="107" spans="1:11" ht="15">
      <c r="A107" s="412">
        <v>41</v>
      </c>
      <c r="B107" s="409"/>
      <c r="C107" s="413">
        <v>637012</v>
      </c>
      <c r="D107" s="536" t="s">
        <v>306</v>
      </c>
      <c r="E107" s="377"/>
      <c r="F107" s="377">
        <v>17</v>
      </c>
      <c r="G107" s="377">
        <f t="shared" si="16"/>
        <v>17</v>
      </c>
      <c r="H107" s="377"/>
      <c r="I107" s="377">
        <f t="shared" si="17"/>
        <v>17</v>
      </c>
      <c r="J107" s="377">
        <v>10</v>
      </c>
      <c r="K107" s="404">
        <f t="shared" si="8"/>
        <v>58.82352941176471</v>
      </c>
    </row>
    <row r="108" spans="1:11" ht="15">
      <c r="A108" s="412">
        <v>41</v>
      </c>
      <c r="B108" s="409"/>
      <c r="C108" s="413">
        <v>642001</v>
      </c>
      <c r="D108" s="536" t="s">
        <v>283</v>
      </c>
      <c r="E108" s="377">
        <v>300</v>
      </c>
      <c r="F108" s="377">
        <v>30</v>
      </c>
      <c r="G108" s="377">
        <f t="shared" si="16"/>
        <v>330</v>
      </c>
      <c r="H108" s="377"/>
      <c r="I108" s="377">
        <f t="shared" si="17"/>
        <v>330</v>
      </c>
      <c r="J108" s="377"/>
      <c r="K108" s="404">
        <f t="shared" si="8"/>
        <v>0</v>
      </c>
    </row>
    <row r="109" spans="1:11" s="351" customFormat="1" ht="29.25">
      <c r="A109" s="420"/>
      <c r="B109" s="421" t="s">
        <v>149</v>
      </c>
      <c r="C109" s="422"/>
      <c r="D109" s="423" t="s">
        <v>236</v>
      </c>
      <c r="E109" s="424">
        <f>SUM(E112:E115)</f>
        <v>1633</v>
      </c>
      <c r="F109" s="424">
        <f>SUM(F112:F117)</f>
        <v>491</v>
      </c>
      <c r="G109" s="425">
        <f>SUM(G112:G117)</f>
        <v>2124</v>
      </c>
      <c r="H109" s="424">
        <f>SUM(H110:H117)</f>
        <v>8501</v>
      </c>
      <c r="I109" s="425">
        <f>SUM(I110:I117)</f>
        <v>10625</v>
      </c>
      <c r="J109" s="425">
        <f>SUM(J110:J117)</f>
        <v>3037</v>
      </c>
      <c r="K109" s="424">
        <f t="shared" si="8"/>
        <v>28.583529411764708</v>
      </c>
    </row>
    <row r="110" spans="1:11" s="351" customFormat="1" ht="15">
      <c r="A110" s="426">
        <v>111</v>
      </c>
      <c r="B110" s="427"/>
      <c r="C110" s="428">
        <v>610.62</v>
      </c>
      <c r="D110" s="429" t="s">
        <v>358</v>
      </c>
      <c r="E110" s="362"/>
      <c r="F110" s="362"/>
      <c r="G110" s="430"/>
      <c r="H110" s="362">
        <v>7441</v>
      </c>
      <c r="I110" s="430">
        <f>G110+H110</f>
        <v>7441</v>
      </c>
      <c r="J110" s="430">
        <v>410</v>
      </c>
      <c r="K110" s="431">
        <f t="shared" si="8"/>
        <v>5.510012095148502</v>
      </c>
    </row>
    <row r="111" spans="1:11" s="351" customFormat="1" ht="15">
      <c r="A111" s="426">
        <v>41</v>
      </c>
      <c r="B111" s="427"/>
      <c r="C111" s="428">
        <v>610.62</v>
      </c>
      <c r="D111" s="429" t="s">
        <v>360</v>
      </c>
      <c r="E111" s="362"/>
      <c r="F111" s="362"/>
      <c r="G111" s="430"/>
      <c r="H111" s="362">
        <v>1738</v>
      </c>
      <c r="I111" s="430">
        <f>G111+H111</f>
        <v>1738</v>
      </c>
      <c r="J111" s="430">
        <v>2077</v>
      </c>
      <c r="K111" s="431">
        <f t="shared" si="8"/>
        <v>119.50517836593787</v>
      </c>
    </row>
    <row r="112" spans="1:11" s="351" customFormat="1" ht="15">
      <c r="A112" s="426">
        <v>41</v>
      </c>
      <c r="B112" s="432"/>
      <c r="C112" s="428">
        <v>610.62</v>
      </c>
      <c r="D112" s="538" t="s">
        <v>150</v>
      </c>
      <c r="E112" s="362">
        <v>353</v>
      </c>
      <c r="F112" s="362">
        <v>110</v>
      </c>
      <c r="G112" s="430">
        <f>E112+F112</f>
        <v>463</v>
      </c>
      <c r="H112" s="362"/>
      <c r="I112" s="430">
        <f>G112+H112</f>
        <v>463</v>
      </c>
      <c r="J112" s="430"/>
      <c r="K112" s="431">
        <f t="shared" si="8"/>
        <v>0</v>
      </c>
    </row>
    <row r="113" spans="1:11" s="351" customFormat="1" ht="15">
      <c r="A113" s="426">
        <v>111</v>
      </c>
      <c r="B113" s="432"/>
      <c r="C113" s="428">
        <v>610.62</v>
      </c>
      <c r="D113" s="538" t="s">
        <v>151</v>
      </c>
      <c r="E113" s="362">
        <v>1230</v>
      </c>
      <c r="F113" s="362"/>
      <c r="G113" s="430">
        <f>E113+F113</f>
        <v>1230</v>
      </c>
      <c r="H113" s="362">
        <v>-848</v>
      </c>
      <c r="I113" s="430">
        <f>G113+H113</f>
        <v>382</v>
      </c>
      <c r="J113" s="430"/>
      <c r="K113" s="431">
        <f t="shared" si="8"/>
        <v>0</v>
      </c>
    </row>
    <row r="114" spans="1:11" s="351" customFormat="1" ht="15">
      <c r="A114" s="426">
        <v>41</v>
      </c>
      <c r="B114" s="433"/>
      <c r="C114" s="428">
        <v>614</v>
      </c>
      <c r="D114" s="538" t="s">
        <v>359</v>
      </c>
      <c r="E114" s="362"/>
      <c r="F114" s="362">
        <v>300</v>
      </c>
      <c r="G114" s="430">
        <v>300</v>
      </c>
      <c r="H114" s="362"/>
      <c r="I114" s="430">
        <v>300</v>
      </c>
      <c r="J114" s="430">
        <v>300</v>
      </c>
      <c r="K114" s="431">
        <f t="shared" si="8"/>
        <v>100</v>
      </c>
    </row>
    <row r="115" spans="1:11" s="351" customFormat="1" ht="15">
      <c r="A115" s="426">
        <v>111</v>
      </c>
      <c r="B115" s="433"/>
      <c r="C115" s="428">
        <v>633006</v>
      </c>
      <c r="D115" s="538" t="s">
        <v>284</v>
      </c>
      <c r="E115" s="362">
        <v>50</v>
      </c>
      <c r="F115" s="362"/>
      <c r="G115" s="430">
        <f>E115+F115</f>
        <v>50</v>
      </c>
      <c r="H115" s="362"/>
      <c r="I115" s="430">
        <f>G115+H115</f>
        <v>50</v>
      </c>
      <c r="J115" s="430"/>
      <c r="K115" s="431">
        <f t="shared" si="8"/>
        <v>0</v>
      </c>
    </row>
    <row r="116" spans="1:11" s="351" customFormat="1" ht="15">
      <c r="A116" s="426">
        <v>41</v>
      </c>
      <c r="B116" s="433"/>
      <c r="C116" s="428">
        <v>633010</v>
      </c>
      <c r="D116" s="538" t="s">
        <v>346</v>
      </c>
      <c r="E116" s="362"/>
      <c r="F116" s="362"/>
      <c r="G116" s="430"/>
      <c r="H116" s="362">
        <v>170</v>
      </c>
      <c r="I116" s="430">
        <f>G116+H116</f>
        <v>170</v>
      </c>
      <c r="J116" s="430">
        <v>170</v>
      </c>
      <c r="K116" s="431">
        <f t="shared" si="8"/>
        <v>100</v>
      </c>
    </row>
    <row r="117" spans="1:11" s="351" customFormat="1" ht="15">
      <c r="A117" s="426">
        <v>41</v>
      </c>
      <c r="B117" s="433"/>
      <c r="C117" s="428">
        <v>642015</v>
      </c>
      <c r="D117" s="538" t="s">
        <v>332</v>
      </c>
      <c r="E117" s="362"/>
      <c r="F117" s="362">
        <v>81</v>
      </c>
      <c r="G117" s="430">
        <v>81</v>
      </c>
      <c r="H117" s="362"/>
      <c r="I117" s="430">
        <v>81</v>
      </c>
      <c r="J117" s="430">
        <v>80</v>
      </c>
      <c r="K117" s="431">
        <f t="shared" si="8"/>
        <v>98.76543209876543</v>
      </c>
    </row>
    <row r="118" spans="1:11" ht="15">
      <c r="A118" s="414"/>
      <c r="B118" s="394" t="s">
        <v>139</v>
      </c>
      <c r="C118" s="434"/>
      <c r="D118" s="534" t="s">
        <v>140</v>
      </c>
      <c r="E118" s="396">
        <f aca="true" t="shared" si="18" ref="E118:J118">SUM(E119:E122)</f>
        <v>13090</v>
      </c>
      <c r="F118" s="396">
        <f t="shared" si="18"/>
        <v>8</v>
      </c>
      <c r="G118" s="397">
        <f t="shared" si="18"/>
        <v>13098</v>
      </c>
      <c r="H118" s="396">
        <f t="shared" si="18"/>
        <v>0</v>
      </c>
      <c r="I118" s="397">
        <f t="shared" si="18"/>
        <v>13098</v>
      </c>
      <c r="J118" s="397">
        <f t="shared" si="18"/>
        <v>5608</v>
      </c>
      <c r="K118" s="398">
        <f t="shared" si="8"/>
        <v>42.81569705298519</v>
      </c>
    </row>
    <row r="119" spans="1:11" ht="15">
      <c r="A119" s="408">
        <v>41</v>
      </c>
      <c r="B119" s="435"/>
      <c r="C119" s="410">
        <v>632003</v>
      </c>
      <c r="D119" s="537" t="s">
        <v>141</v>
      </c>
      <c r="E119" s="373">
        <v>750</v>
      </c>
      <c r="F119" s="373"/>
      <c r="G119" s="373">
        <f>E119+F119</f>
        <v>750</v>
      </c>
      <c r="H119" s="373"/>
      <c r="I119" s="373">
        <f>G119+H119</f>
        <v>750</v>
      </c>
      <c r="J119" s="373">
        <v>508</v>
      </c>
      <c r="K119" s="392">
        <f t="shared" si="8"/>
        <v>67.73333333333333</v>
      </c>
    </row>
    <row r="120" spans="1:11" ht="15">
      <c r="A120" s="412">
        <v>111</v>
      </c>
      <c r="B120" s="435"/>
      <c r="C120" s="413">
        <v>637005</v>
      </c>
      <c r="D120" s="536" t="s">
        <v>229</v>
      </c>
      <c r="E120" s="377">
        <v>1640</v>
      </c>
      <c r="F120" s="377">
        <v>8</v>
      </c>
      <c r="G120" s="373">
        <f>E120+F120</f>
        <v>1648</v>
      </c>
      <c r="H120" s="377"/>
      <c r="I120" s="373">
        <f>G120+H120</f>
        <v>1648</v>
      </c>
      <c r="J120" s="373">
        <v>1648</v>
      </c>
      <c r="K120" s="392">
        <f t="shared" si="8"/>
        <v>100</v>
      </c>
    </row>
    <row r="121" spans="1:11" ht="15">
      <c r="A121" s="412">
        <v>41</v>
      </c>
      <c r="B121" s="435"/>
      <c r="C121" s="413">
        <v>637005</v>
      </c>
      <c r="D121" s="536" t="s">
        <v>229</v>
      </c>
      <c r="E121" s="377">
        <v>10600</v>
      </c>
      <c r="F121" s="377"/>
      <c r="G121" s="373">
        <f>E121+F121</f>
        <v>10600</v>
      </c>
      <c r="H121" s="377"/>
      <c r="I121" s="373">
        <f>G121+H121</f>
        <v>10600</v>
      </c>
      <c r="J121" s="373">
        <v>3452</v>
      </c>
      <c r="K121" s="392">
        <f t="shared" si="8"/>
        <v>32.56603773584906</v>
      </c>
    </row>
    <row r="122" spans="1:11" ht="15">
      <c r="A122" s="436">
        <v>41</v>
      </c>
      <c r="B122" s="435"/>
      <c r="C122" s="437">
        <v>637023</v>
      </c>
      <c r="D122" s="536" t="s">
        <v>142</v>
      </c>
      <c r="E122" s="377">
        <v>100</v>
      </c>
      <c r="F122" s="377"/>
      <c r="G122" s="373">
        <f>E122+F122</f>
        <v>100</v>
      </c>
      <c r="H122" s="377"/>
      <c r="I122" s="373">
        <f>G122+H122</f>
        <v>100</v>
      </c>
      <c r="J122" s="373"/>
      <c r="K122" s="392">
        <f t="shared" si="8"/>
        <v>0</v>
      </c>
    </row>
    <row r="123" spans="1:11" ht="15">
      <c r="A123" s="438"/>
      <c r="B123" s="439" t="s">
        <v>191</v>
      </c>
      <c r="C123" s="440"/>
      <c r="D123" s="534" t="s">
        <v>192</v>
      </c>
      <c r="E123" s="441">
        <f aca="true" t="shared" si="19" ref="E123:J123">SUM(E124:E126)</f>
        <v>2000</v>
      </c>
      <c r="F123" s="441">
        <f t="shared" si="19"/>
        <v>0</v>
      </c>
      <c r="G123" s="442">
        <f t="shared" si="19"/>
        <v>2000</v>
      </c>
      <c r="H123" s="441">
        <f t="shared" si="19"/>
        <v>0</v>
      </c>
      <c r="I123" s="442">
        <f t="shared" si="19"/>
        <v>2000</v>
      </c>
      <c r="J123" s="442">
        <f t="shared" si="19"/>
        <v>0</v>
      </c>
      <c r="K123" s="443">
        <f t="shared" si="8"/>
        <v>0</v>
      </c>
    </row>
    <row r="124" spans="1:11" ht="15">
      <c r="A124" s="444">
        <v>111</v>
      </c>
      <c r="B124" s="444"/>
      <c r="C124" s="445">
        <v>633006</v>
      </c>
      <c r="D124" s="537" t="s">
        <v>1</v>
      </c>
      <c r="E124" s="289">
        <v>93</v>
      </c>
      <c r="F124" s="289"/>
      <c r="G124" s="288">
        <f>E124+F124</f>
        <v>93</v>
      </c>
      <c r="H124" s="289"/>
      <c r="I124" s="288">
        <f>G124+H124</f>
        <v>93</v>
      </c>
      <c r="J124" s="288"/>
      <c r="K124" s="446">
        <f t="shared" si="8"/>
        <v>0</v>
      </c>
    </row>
    <row r="125" spans="1:11" ht="15">
      <c r="A125" s="444">
        <v>41</v>
      </c>
      <c r="B125" s="444"/>
      <c r="C125" s="445">
        <v>633006</v>
      </c>
      <c r="D125" s="537" t="s">
        <v>1</v>
      </c>
      <c r="E125" s="289">
        <v>107</v>
      </c>
      <c r="F125" s="289"/>
      <c r="G125" s="288">
        <f>E125+F125</f>
        <v>107</v>
      </c>
      <c r="H125" s="289"/>
      <c r="I125" s="288">
        <f>G125+H125</f>
        <v>107</v>
      </c>
      <c r="J125" s="288"/>
      <c r="K125" s="446">
        <f t="shared" si="8"/>
        <v>0</v>
      </c>
    </row>
    <row r="126" spans="1:11" ht="15">
      <c r="A126" s="408">
        <v>41</v>
      </c>
      <c r="B126" s="444"/>
      <c r="C126" s="410">
        <v>635006</v>
      </c>
      <c r="D126" s="539" t="s">
        <v>203</v>
      </c>
      <c r="E126" s="373">
        <v>1800</v>
      </c>
      <c r="F126" s="373"/>
      <c r="G126" s="288">
        <f>E126+F126</f>
        <v>1800</v>
      </c>
      <c r="H126" s="373"/>
      <c r="I126" s="288">
        <f>G126+H126</f>
        <v>1800</v>
      </c>
      <c r="J126" s="288"/>
      <c r="K126" s="446">
        <f t="shared" si="8"/>
        <v>0</v>
      </c>
    </row>
    <row r="127" spans="1:11" ht="15">
      <c r="A127" s="447"/>
      <c r="B127" s="448" t="s">
        <v>147</v>
      </c>
      <c r="C127" s="418"/>
      <c r="D127" s="459" t="s">
        <v>148</v>
      </c>
      <c r="E127" s="449">
        <f aca="true" t="shared" si="20" ref="E127:J127">SUM(E128:E145)</f>
        <v>46199</v>
      </c>
      <c r="F127" s="449">
        <f t="shared" si="20"/>
        <v>3850</v>
      </c>
      <c r="G127" s="450">
        <f t="shared" si="20"/>
        <v>50249</v>
      </c>
      <c r="H127" s="449">
        <f t="shared" si="20"/>
        <v>0</v>
      </c>
      <c r="I127" s="450">
        <f t="shared" si="20"/>
        <v>50249</v>
      </c>
      <c r="J127" s="450">
        <f t="shared" si="20"/>
        <v>26296</v>
      </c>
      <c r="K127" s="451">
        <f t="shared" si="8"/>
        <v>52.3313896793966</v>
      </c>
    </row>
    <row r="128" spans="1:11" ht="15">
      <c r="A128" s="408">
        <v>41</v>
      </c>
      <c r="B128" s="409"/>
      <c r="C128" s="410">
        <v>637004</v>
      </c>
      <c r="D128" s="537" t="s">
        <v>51</v>
      </c>
      <c r="E128" s="373">
        <v>16167</v>
      </c>
      <c r="F128" s="373"/>
      <c r="G128" s="373">
        <f>E128+F128</f>
        <v>16167</v>
      </c>
      <c r="H128" s="373"/>
      <c r="I128" s="373">
        <f>G128+H128</f>
        <v>16167</v>
      </c>
      <c r="J128" s="373">
        <v>9396</v>
      </c>
      <c r="K128" s="392">
        <f t="shared" si="8"/>
        <v>58.118389311560584</v>
      </c>
    </row>
    <row r="129" spans="1:11" ht="15">
      <c r="A129" s="408">
        <v>111</v>
      </c>
      <c r="B129" s="409"/>
      <c r="C129" s="410">
        <v>637004</v>
      </c>
      <c r="D129" s="537" t="s">
        <v>51</v>
      </c>
      <c r="E129" s="373">
        <v>1691</v>
      </c>
      <c r="F129" s="373"/>
      <c r="G129" s="373">
        <f aca="true" t="shared" si="21" ref="G129:G145">E129+F129</f>
        <v>1691</v>
      </c>
      <c r="H129" s="373"/>
      <c r="I129" s="373">
        <f>G129+H129</f>
        <v>1691</v>
      </c>
      <c r="J129" s="373"/>
      <c r="K129" s="392">
        <f t="shared" si="8"/>
        <v>0</v>
      </c>
    </row>
    <row r="130" spans="1:11" ht="15">
      <c r="A130" s="408">
        <v>41</v>
      </c>
      <c r="B130" s="409"/>
      <c r="C130" s="410">
        <v>637005</v>
      </c>
      <c r="D130" s="537" t="s">
        <v>52</v>
      </c>
      <c r="E130" s="373">
        <v>13050</v>
      </c>
      <c r="F130" s="373">
        <v>1000</v>
      </c>
      <c r="G130" s="373">
        <f t="shared" si="21"/>
        <v>14050</v>
      </c>
      <c r="H130" s="373"/>
      <c r="I130" s="373">
        <f>G130+H130</f>
        <v>14050</v>
      </c>
      <c r="J130" s="373">
        <v>9135</v>
      </c>
      <c r="K130" s="392">
        <f t="shared" si="8"/>
        <v>65.01779359430606</v>
      </c>
    </row>
    <row r="131" spans="1:11" ht="15">
      <c r="A131" s="412">
        <v>41</v>
      </c>
      <c r="B131" s="435"/>
      <c r="C131" s="452">
        <v>610</v>
      </c>
      <c r="D131" s="538" t="s">
        <v>74</v>
      </c>
      <c r="E131" s="362">
        <v>6050</v>
      </c>
      <c r="F131" s="362">
        <v>650</v>
      </c>
      <c r="G131" s="373">
        <f t="shared" si="21"/>
        <v>6700</v>
      </c>
      <c r="H131" s="362"/>
      <c r="I131" s="373">
        <f>G131+H131</f>
        <v>6700</v>
      </c>
      <c r="J131" s="373">
        <v>3228</v>
      </c>
      <c r="K131" s="392">
        <f t="shared" si="8"/>
        <v>48.179104477611936</v>
      </c>
    </row>
    <row r="132" spans="1:11" ht="15">
      <c r="A132" s="412">
        <v>41</v>
      </c>
      <c r="B132" s="435"/>
      <c r="C132" s="452">
        <v>612002</v>
      </c>
      <c r="D132" s="538" t="s">
        <v>333</v>
      </c>
      <c r="E132" s="362"/>
      <c r="F132" s="362">
        <v>50</v>
      </c>
      <c r="G132" s="373">
        <v>50</v>
      </c>
      <c r="H132" s="362"/>
      <c r="I132" s="373">
        <v>50</v>
      </c>
      <c r="J132" s="373">
        <v>22</v>
      </c>
      <c r="K132" s="392">
        <f aca="true" t="shared" si="22" ref="K132:K195">J132/I132*100</f>
        <v>44</v>
      </c>
    </row>
    <row r="133" spans="1:11" ht="15">
      <c r="A133" s="412">
        <v>41</v>
      </c>
      <c r="B133" s="435"/>
      <c r="C133" s="452">
        <v>620</v>
      </c>
      <c r="D133" s="538" t="s">
        <v>75</v>
      </c>
      <c r="E133" s="362">
        <v>2141</v>
      </c>
      <c r="F133" s="362">
        <v>227</v>
      </c>
      <c r="G133" s="373">
        <f t="shared" si="21"/>
        <v>2368</v>
      </c>
      <c r="H133" s="362"/>
      <c r="I133" s="373">
        <f aca="true" t="shared" si="23" ref="I133:I143">G133+H133</f>
        <v>2368</v>
      </c>
      <c r="J133" s="373">
        <v>1240</v>
      </c>
      <c r="K133" s="392">
        <f t="shared" si="22"/>
        <v>52.36486486486487</v>
      </c>
    </row>
    <row r="134" spans="1:11" ht="15">
      <c r="A134" s="412">
        <v>41</v>
      </c>
      <c r="B134" s="435"/>
      <c r="C134" s="452">
        <v>632001</v>
      </c>
      <c r="D134" s="536" t="s">
        <v>57</v>
      </c>
      <c r="E134" s="362">
        <v>1400</v>
      </c>
      <c r="F134" s="362"/>
      <c r="G134" s="373">
        <f t="shared" si="21"/>
        <v>1400</v>
      </c>
      <c r="H134" s="362"/>
      <c r="I134" s="373">
        <f t="shared" si="23"/>
        <v>1400</v>
      </c>
      <c r="J134" s="373">
        <v>284</v>
      </c>
      <c r="K134" s="392">
        <f t="shared" si="22"/>
        <v>20.285714285714285</v>
      </c>
    </row>
    <row r="135" spans="1:11" ht="15">
      <c r="A135" s="408">
        <v>41</v>
      </c>
      <c r="B135" s="409"/>
      <c r="C135" s="445">
        <v>633006</v>
      </c>
      <c r="D135" s="537" t="s">
        <v>1</v>
      </c>
      <c r="E135" s="289">
        <v>500</v>
      </c>
      <c r="F135" s="289">
        <v>500</v>
      </c>
      <c r="G135" s="373">
        <f t="shared" si="21"/>
        <v>1000</v>
      </c>
      <c r="H135" s="289"/>
      <c r="I135" s="373">
        <f t="shared" si="23"/>
        <v>1000</v>
      </c>
      <c r="J135" s="373">
        <v>48</v>
      </c>
      <c r="K135" s="392">
        <f t="shared" si="22"/>
        <v>4.8</v>
      </c>
    </row>
    <row r="136" spans="1:11" ht="15">
      <c r="A136" s="408">
        <v>41</v>
      </c>
      <c r="B136" s="409"/>
      <c r="C136" s="445">
        <v>633010</v>
      </c>
      <c r="D136" s="537" t="s">
        <v>266</v>
      </c>
      <c r="E136" s="289">
        <v>50</v>
      </c>
      <c r="F136" s="289"/>
      <c r="G136" s="373">
        <f t="shared" si="21"/>
        <v>50</v>
      </c>
      <c r="H136" s="289"/>
      <c r="I136" s="373">
        <f t="shared" si="23"/>
        <v>50</v>
      </c>
      <c r="J136" s="373"/>
      <c r="K136" s="392">
        <f t="shared" si="22"/>
        <v>0</v>
      </c>
    </row>
    <row r="137" spans="1:11" ht="15">
      <c r="A137" s="408">
        <v>41</v>
      </c>
      <c r="B137" s="409"/>
      <c r="C137" s="445">
        <v>634001</v>
      </c>
      <c r="D137" s="537" t="s">
        <v>92</v>
      </c>
      <c r="E137" s="289">
        <v>1500</v>
      </c>
      <c r="F137" s="289"/>
      <c r="G137" s="373">
        <f t="shared" si="21"/>
        <v>1500</v>
      </c>
      <c r="H137" s="289"/>
      <c r="I137" s="373">
        <f t="shared" si="23"/>
        <v>1500</v>
      </c>
      <c r="J137" s="373">
        <v>700</v>
      </c>
      <c r="K137" s="392">
        <f t="shared" si="22"/>
        <v>46.666666666666664</v>
      </c>
    </row>
    <row r="138" spans="1:11" ht="15">
      <c r="A138" s="408">
        <v>41</v>
      </c>
      <c r="B138" s="409"/>
      <c r="C138" s="445">
        <v>634003</v>
      </c>
      <c r="D138" s="537" t="s">
        <v>185</v>
      </c>
      <c r="E138" s="289">
        <v>567</v>
      </c>
      <c r="F138" s="289"/>
      <c r="G138" s="373">
        <f t="shared" si="21"/>
        <v>567</v>
      </c>
      <c r="H138" s="289"/>
      <c r="I138" s="373">
        <f t="shared" si="23"/>
        <v>567</v>
      </c>
      <c r="J138" s="373">
        <v>26</v>
      </c>
      <c r="K138" s="392">
        <f t="shared" si="22"/>
        <v>4.5855379188712515</v>
      </c>
    </row>
    <row r="139" spans="1:11" ht="15">
      <c r="A139" s="408">
        <v>41</v>
      </c>
      <c r="B139" s="409"/>
      <c r="C139" s="445">
        <v>634003</v>
      </c>
      <c r="D139" s="537" t="s">
        <v>186</v>
      </c>
      <c r="E139" s="289">
        <v>161</v>
      </c>
      <c r="F139" s="289"/>
      <c r="G139" s="373">
        <f t="shared" si="21"/>
        <v>161</v>
      </c>
      <c r="H139" s="289"/>
      <c r="I139" s="373">
        <f t="shared" si="23"/>
        <v>161</v>
      </c>
      <c r="J139" s="373"/>
      <c r="K139" s="392">
        <f t="shared" si="22"/>
        <v>0</v>
      </c>
    </row>
    <row r="140" spans="1:11" ht="15">
      <c r="A140" s="408">
        <v>41</v>
      </c>
      <c r="B140" s="409"/>
      <c r="C140" s="445">
        <v>637015</v>
      </c>
      <c r="D140" s="537" t="s">
        <v>193</v>
      </c>
      <c r="E140" s="289">
        <v>175</v>
      </c>
      <c r="F140" s="289"/>
      <c r="G140" s="373">
        <f t="shared" si="21"/>
        <v>175</v>
      </c>
      <c r="H140" s="289"/>
      <c r="I140" s="373">
        <f t="shared" si="23"/>
        <v>175</v>
      </c>
      <c r="J140" s="373">
        <v>87</v>
      </c>
      <c r="K140" s="392">
        <f t="shared" si="22"/>
        <v>49.714285714285715</v>
      </c>
    </row>
    <row r="141" spans="1:11" ht="15">
      <c r="A141" s="408">
        <v>41</v>
      </c>
      <c r="B141" s="409"/>
      <c r="C141" s="445">
        <v>637004</v>
      </c>
      <c r="D141" s="537" t="s">
        <v>38</v>
      </c>
      <c r="E141" s="289">
        <v>350</v>
      </c>
      <c r="F141" s="289">
        <v>800</v>
      </c>
      <c r="G141" s="373">
        <f t="shared" si="21"/>
        <v>1150</v>
      </c>
      <c r="H141" s="289"/>
      <c r="I141" s="373">
        <f t="shared" si="23"/>
        <v>1150</v>
      </c>
      <c r="J141" s="373"/>
      <c r="K141" s="392">
        <f t="shared" si="22"/>
        <v>0</v>
      </c>
    </row>
    <row r="142" spans="1:11" ht="15">
      <c r="A142" s="408">
        <v>41</v>
      </c>
      <c r="B142" s="409"/>
      <c r="C142" s="445">
        <v>634002</v>
      </c>
      <c r="D142" s="537" t="s">
        <v>99</v>
      </c>
      <c r="E142" s="289">
        <v>500</v>
      </c>
      <c r="F142" s="289"/>
      <c r="G142" s="373">
        <f t="shared" si="21"/>
        <v>500</v>
      </c>
      <c r="H142" s="289"/>
      <c r="I142" s="373">
        <f t="shared" si="23"/>
        <v>500</v>
      </c>
      <c r="J142" s="373">
        <v>337</v>
      </c>
      <c r="K142" s="392">
        <f t="shared" si="22"/>
        <v>67.4</v>
      </c>
    </row>
    <row r="143" spans="1:11" ht="15">
      <c r="A143" s="408">
        <v>41</v>
      </c>
      <c r="B143" s="409"/>
      <c r="C143" s="445">
        <v>635004</v>
      </c>
      <c r="D143" s="537" t="s">
        <v>325</v>
      </c>
      <c r="E143" s="289"/>
      <c r="F143" s="289">
        <v>623</v>
      </c>
      <c r="G143" s="373">
        <f t="shared" si="21"/>
        <v>623</v>
      </c>
      <c r="H143" s="289"/>
      <c r="I143" s="373">
        <f t="shared" si="23"/>
        <v>623</v>
      </c>
      <c r="J143" s="373">
        <v>623</v>
      </c>
      <c r="K143" s="392">
        <f t="shared" si="22"/>
        <v>100</v>
      </c>
    </row>
    <row r="144" spans="1:11" s="457" customFormat="1" ht="15">
      <c r="A144" s="453">
        <v>41</v>
      </c>
      <c r="B144" s="284"/>
      <c r="C144" s="454">
        <v>637012</v>
      </c>
      <c r="D144" s="540" t="s">
        <v>305</v>
      </c>
      <c r="E144" s="455">
        <v>1800</v>
      </c>
      <c r="F144" s="455"/>
      <c r="G144" s="455">
        <v>2000</v>
      </c>
      <c r="H144" s="455"/>
      <c r="I144" s="455">
        <v>2000</v>
      </c>
      <c r="J144" s="455">
        <v>1121</v>
      </c>
      <c r="K144" s="456">
        <f t="shared" si="22"/>
        <v>56.05</v>
      </c>
    </row>
    <row r="145" spans="1:11" ht="15">
      <c r="A145" s="408">
        <v>41</v>
      </c>
      <c r="B145" s="409"/>
      <c r="C145" s="452">
        <v>637016</v>
      </c>
      <c r="D145" s="536" t="s">
        <v>47</v>
      </c>
      <c r="E145" s="289">
        <v>97</v>
      </c>
      <c r="F145" s="289"/>
      <c r="G145" s="373">
        <f t="shared" si="21"/>
        <v>97</v>
      </c>
      <c r="H145" s="289"/>
      <c r="I145" s="373">
        <f>G145+H145</f>
        <v>97</v>
      </c>
      <c r="J145" s="373">
        <v>49</v>
      </c>
      <c r="K145" s="392">
        <f t="shared" si="22"/>
        <v>50.51546391752577</v>
      </c>
    </row>
    <row r="146" spans="1:11" ht="29.25">
      <c r="A146" s="447"/>
      <c r="B146" s="417" t="s">
        <v>152</v>
      </c>
      <c r="C146" s="458"/>
      <c r="D146" s="459" t="s">
        <v>267</v>
      </c>
      <c r="E146" s="460">
        <f>SUM(E147)</f>
        <v>2500</v>
      </c>
      <c r="F146" s="460">
        <f>SUM(F147)</f>
        <v>0</v>
      </c>
      <c r="G146" s="461">
        <f>SUM(G147)</f>
        <v>2500</v>
      </c>
      <c r="H146" s="460">
        <f>SUM(H147)</f>
        <v>0</v>
      </c>
      <c r="I146" s="461">
        <f>SUM(I147)</f>
        <v>2500</v>
      </c>
      <c r="J146" s="461">
        <v>0</v>
      </c>
      <c r="K146" s="462">
        <f t="shared" si="22"/>
        <v>0</v>
      </c>
    </row>
    <row r="147" spans="1:11" ht="15">
      <c r="A147" s="408">
        <v>41</v>
      </c>
      <c r="B147" s="409"/>
      <c r="C147" s="445">
        <v>635004</v>
      </c>
      <c r="D147" s="537" t="s">
        <v>204</v>
      </c>
      <c r="E147" s="377">
        <v>2500</v>
      </c>
      <c r="F147" s="289"/>
      <c r="G147" s="430">
        <v>2500</v>
      </c>
      <c r="H147" s="289"/>
      <c r="I147" s="430">
        <v>2500</v>
      </c>
      <c r="J147" s="430">
        <v>0</v>
      </c>
      <c r="K147" s="431">
        <f t="shared" si="22"/>
        <v>0</v>
      </c>
    </row>
    <row r="148" spans="1:11" ht="15">
      <c r="A148" s="447"/>
      <c r="B148" s="417" t="s">
        <v>178</v>
      </c>
      <c r="C148" s="463"/>
      <c r="D148" s="459" t="s">
        <v>179</v>
      </c>
      <c r="E148" s="396">
        <f aca="true" t="shared" si="24" ref="E148:J148">SUM(E149:E152)</f>
        <v>5750</v>
      </c>
      <c r="F148" s="396">
        <f t="shared" si="24"/>
        <v>0</v>
      </c>
      <c r="G148" s="397">
        <f t="shared" si="24"/>
        <v>5750</v>
      </c>
      <c r="H148" s="396">
        <f t="shared" si="24"/>
        <v>0</v>
      </c>
      <c r="I148" s="397">
        <f t="shared" si="24"/>
        <v>5750</v>
      </c>
      <c r="J148" s="397">
        <f t="shared" si="24"/>
        <v>1875</v>
      </c>
      <c r="K148" s="398">
        <f t="shared" si="22"/>
        <v>32.608695652173914</v>
      </c>
    </row>
    <row r="149" spans="1:11" ht="15">
      <c r="A149" s="464">
        <v>41</v>
      </c>
      <c r="B149" s="435"/>
      <c r="C149" s="452">
        <v>633006</v>
      </c>
      <c r="D149" s="536" t="s">
        <v>1</v>
      </c>
      <c r="E149" s="377">
        <v>2000</v>
      </c>
      <c r="F149" s="377"/>
      <c r="G149" s="377">
        <f>E149+F149</f>
        <v>2000</v>
      </c>
      <c r="H149" s="377"/>
      <c r="I149" s="377">
        <f>G149+H149</f>
        <v>2000</v>
      </c>
      <c r="J149" s="377">
        <v>1080</v>
      </c>
      <c r="K149" s="404">
        <f t="shared" si="22"/>
        <v>54</v>
      </c>
    </row>
    <row r="150" spans="1:11" ht="15">
      <c r="A150" s="464">
        <v>41</v>
      </c>
      <c r="B150" s="435"/>
      <c r="C150" s="452">
        <v>633015</v>
      </c>
      <c r="D150" s="536" t="s">
        <v>237</v>
      </c>
      <c r="E150" s="362">
        <v>1850</v>
      </c>
      <c r="F150" s="362"/>
      <c r="G150" s="377">
        <f>E150+F150</f>
        <v>1850</v>
      </c>
      <c r="H150" s="362"/>
      <c r="I150" s="377">
        <f>G150+H150</f>
        <v>1850</v>
      </c>
      <c r="J150" s="377">
        <v>795</v>
      </c>
      <c r="K150" s="404">
        <f t="shared" si="22"/>
        <v>42.972972972972975</v>
      </c>
    </row>
    <row r="151" spans="1:11" ht="15">
      <c r="A151" s="464">
        <v>41</v>
      </c>
      <c r="B151" s="435"/>
      <c r="C151" s="452">
        <v>634002</v>
      </c>
      <c r="D151" s="536" t="s">
        <v>326</v>
      </c>
      <c r="E151" s="362">
        <v>550</v>
      </c>
      <c r="F151" s="362"/>
      <c r="G151" s="377">
        <f>E151+F151</f>
        <v>550</v>
      </c>
      <c r="H151" s="362"/>
      <c r="I151" s="377">
        <f>G151+H151</f>
        <v>550</v>
      </c>
      <c r="J151" s="377"/>
      <c r="K151" s="404">
        <f t="shared" si="22"/>
        <v>0</v>
      </c>
    </row>
    <row r="152" spans="1:11" ht="15">
      <c r="A152" s="464">
        <v>41</v>
      </c>
      <c r="B152" s="435"/>
      <c r="C152" s="452">
        <v>637004</v>
      </c>
      <c r="D152" s="536" t="s">
        <v>194</v>
      </c>
      <c r="E152" s="377">
        <v>1350</v>
      </c>
      <c r="F152" s="377"/>
      <c r="G152" s="377">
        <f>E152+F152</f>
        <v>1350</v>
      </c>
      <c r="H152" s="377"/>
      <c r="I152" s="377">
        <f>G152+H152</f>
        <v>1350</v>
      </c>
      <c r="J152" s="377"/>
      <c r="K152" s="404">
        <f t="shared" si="22"/>
        <v>0</v>
      </c>
    </row>
    <row r="153" spans="1:11" ht="15">
      <c r="A153" s="447"/>
      <c r="B153" s="417" t="s">
        <v>153</v>
      </c>
      <c r="C153" s="465"/>
      <c r="D153" s="459" t="s">
        <v>96</v>
      </c>
      <c r="E153" s="460">
        <f aca="true" t="shared" si="25" ref="E153:J153">SUM(E154:E157)</f>
        <v>14050</v>
      </c>
      <c r="F153" s="460">
        <f t="shared" si="25"/>
        <v>0</v>
      </c>
      <c r="G153" s="461">
        <f t="shared" si="25"/>
        <v>14050</v>
      </c>
      <c r="H153" s="460">
        <f t="shared" si="25"/>
        <v>848</v>
      </c>
      <c r="I153" s="461">
        <f t="shared" si="25"/>
        <v>14898</v>
      </c>
      <c r="J153" s="461">
        <f t="shared" si="25"/>
        <v>5463</v>
      </c>
      <c r="K153" s="462">
        <f t="shared" si="22"/>
        <v>36.66935159081756</v>
      </c>
    </row>
    <row r="154" spans="1:11" ht="15">
      <c r="A154" s="408">
        <v>41</v>
      </c>
      <c r="B154" s="466"/>
      <c r="C154" s="410">
        <v>632001</v>
      </c>
      <c r="D154" s="537" t="s">
        <v>50</v>
      </c>
      <c r="E154" s="373">
        <v>13000</v>
      </c>
      <c r="F154" s="373"/>
      <c r="G154" s="373">
        <f>E154+F154</f>
        <v>13000</v>
      </c>
      <c r="H154" s="373"/>
      <c r="I154" s="373">
        <f>G154+H154</f>
        <v>13000</v>
      </c>
      <c r="J154" s="373">
        <v>4523</v>
      </c>
      <c r="K154" s="392">
        <f t="shared" si="22"/>
        <v>34.792307692307695</v>
      </c>
    </row>
    <row r="155" spans="1:11" ht="15">
      <c r="A155" s="408">
        <v>111</v>
      </c>
      <c r="B155" s="466"/>
      <c r="C155" s="410">
        <v>632001</v>
      </c>
      <c r="D155" s="537" t="s">
        <v>50</v>
      </c>
      <c r="E155" s="373"/>
      <c r="F155" s="373"/>
      <c r="G155" s="373"/>
      <c r="H155" s="373">
        <v>848</v>
      </c>
      <c r="I155" s="373">
        <f>G155+H155</f>
        <v>848</v>
      </c>
      <c r="J155" s="373">
        <v>848</v>
      </c>
      <c r="K155" s="392">
        <f t="shared" si="22"/>
        <v>100</v>
      </c>
    </row>
    <row r="156" spans="1:11" ht="15">
      <c r="A156" s="408">
        <v>41</v>
      </c>
      <c r="B156" s="466"/>
      <c r="C156" s="410">
        <v>633006</v>
      </c>
      <c r="D156" s="537" t="s">
        <v>1</v>
      </c>
      <c r="E156" s="373">
        <v>250</v>
      </c>
      <c r="F156" s="373"/>
      <c r="G156" s="373">
        <f>E156+F156</f>
        <v>250</v>
      </c>
      <c r="H156" s="373"/>
      <c r="I156" s="373">
        <f>G156+H156</f>
        <v>250</v>
      </c>
      <c r="J156" s="373"/>
      <c r="K156" s="392">
        <f t="shared" si="22"/>
        <v>0</v>
      </c>
    </row>
    <row r="157" spans="1:11" ht="15">
      <c r="A157" s="408">
        <v>41</v>
      </c>
      <c r="B157" s="466"/>
      <c r="C157" s="410">
        <v>635006</v>
      </c>
      <c r="D157" s="537" t="s">
        <v>238</v>
      </c>
      <c r="E157" s="373">
        <v>800</v>
      </c>
      <c r="F157" s="373"/>
      <c r="G157" s="373">
        <f>E157+F157</f>
        <v>800</v>
      </c>
      <c r="H157" s="373"/>
      <c r="I157" s="373">
        <f>G157+H157</f>
        <v>800</v>
      </c>
      <c r="J157" s="373">
        <v>92</v>
      </c>
      <c r="K157" s="392">
        <f t="shared" si="22"/>
        <v>11.5</v>
      </c>
    </row>
    <row r="158" spans="1:11" ht="19.5" customHeight="1">
      <c r="A158" s="447"/>
      <c r="B158" s="417" t="s">
        <v>154</v>
      </c>
      <c r="C158" s="465"/>
      <c r="D158" s="459" t="s">
        <v>239</v>
      </c>
      <c r="E158" s="460">
        <f aca="true" t="shared" si="26" ref="E158:J158">SUM(E159:E161)</f>
        <v>423</v>
      </c>
      <c r="F158" s="460">
        <f t="shared" si="26"/>
        <v>0</v>
      </c>
      <c r="G158" s="461">
        <f t="shared" si="26"/>
        <v>423</v>
      </c>
      <c r="H158" s="460">
        <f t="shared" si="26"/>
        <v>162</v>
      </c>
      <c r="I158" s="461">
        <f t="shared" si="26"/>
        <v>585</v>
      </c>
      <c r="J158" s="461">
        <f t="shared" si="26"/>
        <v>282</v>
      </c>
      <c r="K158" s="462">
        <f t="shared" si="22"/>
        <v>48.205128205128204</v>
      </c>
    </row>
    <row r="159" spans="1:11" ht="19.5" customHeight="1">
      <c r="A159" s="412">
        <v>41</v>
      </c>
      <c r="B159" s="467"/>
      <c r="C159" s="413">
        <v>635004</v>
      </c>
      <c r="D159" s="536" t="s">
        <v>205</v>
      </c>
      <c r="E159" s="468">
        <v>200</v>
      </c>
      <c r="F159" s="468"/>
      <c r="G159" s="468">
        <f>E159+F159</f>
        <v>200</v>
      </c>
      <c r="H159" s="468">
        <v>162</v>
      </c>
      <c r="I159" s="468">
        <f>G159+H159</f>
        <v>362</v>
      </c>
      <c r="J159" s="468">
        <v>220</v>
      </c>
      <c r="K159" s="469">
        <f t="shared" si="22"/>
        <v>60.773480662983424</v>
      </c>
    </row>
    <row r="160" spans="1:11" ht="19.5" customHeight="1">
      <c r="A160" s="412">
        <v>41</v>
      </c>
      <c r="B160" s="467"/>
      <c r="C160" s="413">
        <v>637004</v>
      </c>
      <c r="D160" s="536" t="s">
        <v>38</v>
      </c>
      <c r="E160" s="468">
        <v>100</v>
      </c>
      <c r="F160" s="468"/>
      <c r="G160" s="468">
        <v>100</v>
      </c>
      <c r="H160" s="468"/>
      <c r="I160" s="468">
        <v>100</v>
      </c>
      <c r="J160" s="468"/>
      <c r="K160" s="469">
        <f t="shared" si="22"/>
        <v>0</v>
      </c>
    </row>
    <row r="161" spans="1:11" ht="19.5" customHeight="1">
      <c r="A161" s="412">
        <v>41</v>
      </c>
      <c r="B161" s="467"/>
      <c r="C161" s="413">
        <v>637015</v>
      </c>
      <c r="D161" s="536" t="s">
        <v>155</v>
      </c>
      <c r="E161" s="468">
        <v>123</v>
      </c>
      <c r="F161" s="468"/>
      <c r="G161" s="468">
        <v>123</v>
      </c>
      <c r="H161" s="468"/>
      <c r="I161" s="468">
        <v>123</v>
      </c>
      <c r="J161" s="468">
        <v>62</v>
      </c>
      <c r="K161" s="469">
        <f t="shared" si="22"/>
        <v>50.40650406504065</v>
      </c>
    </row>
    <row r="162" spans="1:11" ht="24.75" customHeight="1">
      <c r="A162" s="470"/>
      <c r="B162" s="417" t="s">
        <v>180</v>
      </c>
      <c r="C162" s="458"/>
      <c r="D162" s="459" t="s">
        <v>95</v>
      </c>
      <c r="E162" s="460">
        <f aca="true" t="shared" si="27" ref="E162:J162">SUM(E163:E170)</f>
        <v>4729</v>
      </c>
      <c r="F162" s="460">
        <f t="shared" si="27"/>
        <v>0</v>
      </c>
      <c r="G162" s="460">
        <f t="shared" si="27"/>
        <v>4729</v>
      </c>
      <c r="H162" s="460">
        <f t="shared" si="27"/>
        <v>0</v>
      </c>
      <c r="I162" s="460">
        <f t="shared" si="27"/>
        <v>4729</v>
      </c>
      <c r="J162" s="460">
        <f t="shared" si="27"/>
        <v>1446</v>
      </c>
      <c r="K162" s="462">
        <f t="shared" si="22"/>
        <v>30.57728906745612</v>
      </c>
    </row>
    <row r="163" spans="1:11" ht="15">
      <c r="A163" s="436">
        <v>41</v>
      </c>
      <c r="B163" s="471"/>
      <c r="C163" s="472">
        <v>610</v>
      </c>
      <c r="D163" s="541" t="s">
        <v>74</v>
      </c>
      <c r="E163" s="468">
        <v>1200</v>
      </c>
      <c r="F163" s="468"/>
      <c r="G163" s="468">
        <f>E163+F163</f>
        <v>1200</v>
      </c>
      <c r="H163" s="468"/>
      <c r="I163" s="468">
        <f>G163+H163</f>
        <v>1200</v>
      </c>
      <c r="J163" s="468">
        <v>518</v>
      </c>
      <c r="K163" s="469">
        <f t="shared" si="22"/>
        <v>43.166666666666664</v>
      </c>
    </row>
    <row r="164" spans="1:11" ht="15">
      <c r="A164" s="436">
        <v>41</v>
      </c>
      <c r="B164" s="471"/>
      <c r="C164" s="472">
        <v>620</v>
      </c>
      <c r="D164" s="541" t="s">
        <v>75</v>
      </c>
      <c r="E164" s="468">
        <v>425</v>
      </c>
      <c r="F164" s="468"/>
      <c r="G164" s="468">
        <f aca="true" t="shared" si="28" ref="G164:G170">E164+F164</f>
        <v>425</v>
      </c>
      <c r="H164" s="468"/>
      <c r="I164" s="468">
        <f aca="true" t="shared" si="29" ref="I164:I170">G164+H164</f>
        <v>425</v>
      </c>
      <c r="J164" s="468">
        <v>150</v>
      </c>
      <c r="K164" s="469">
        <f t="shared" si="22"/>
        <v>35.294117647058826</v>
      </c>
    </row>
    <row r="165" spans="1:11" ht="15">
      <c r="A165" s="408">
        <v>41</v>
      </c>
      <c r="B165" s="409"/>
      <c r="C165" s="445">
        <v>632001</v>
      </c>
      <c r="D165" s="537" t="s">
        <v>44</v>
      </c>
      <c r="E165" s="289">
        <v>1050</v>
      </c>
      <c r="F165" s="289"/>
      <c r="G165" s="468">
        <f t="shared" si="28"/>
        <v>1050</v>
      </c>
      <c r="H165" s="289"/>
      <c r="I165" s="468">
        <f t="shared" si="29"/>
        <v>1050</v>
      </c>
      <c r="J165" s="468">
        <v>317</v>
      </c>
      <c r="K165" s="469">
        <f t="shared" si="22"/>
        <v>30.19047619047619</v>
      </c>
    </row>
    <row r="166" spans="1:11" ht="15">
      <c r="A166" s="444">
        <v>41</v>
      </c>
      <c r="B166" s="409"/>
      <c r="C166" s="410">
        <v>633006</v>
      </c>
      <c r="D166" s="537" t="s">
        <v>1</v>
      </c>
      <c r="E166" s="373">
        <v>850</v>
      </c>
      <c r="F166" s="373"/>
      <c r="G166" s="468">
        <f t="shared" si="28"/>
        <v>850</v>
      </c>
      <c r="H166" s="373"/>
      <c r="I166" s="468">
        <f t="shared" si="29"/>
        <v>850</v>
      </c>
      <c r="J166" s="468">
        <v>285</v>
      </c>
      <c r="K166" s="469">
        <f t="shared" si="22"/>
        <v>33.52941176470588</v>
      </c>
    </row>
    <row r="167" spans="1:11" ht="15">
      <c r="A167" s="412">
        <v>41</v>
      </c>
      <c r="B167" s="435"/>
      <c r="C167" s="452">
        <v>633018</v>
      </c>
      <c r="D167" s="536" t="s">
        <v>83</v>
      </c>
      <c r="E167" s="473">
        <v>169</v>
      </c>
      <c r="F167" s="473"/>
      <c r="G167" s="468">
        <f t="shared" si="28"/>
        <v>169</v>
      </c>
      <c r="H167" s="473"/>
      <c r="I167" s="468">
        <f t="shared" si="29"/>
        <v>169</v>
      </c>
      <c r="J167" s="468">
        <v>169</v>
      </c>
      <c r="K167" s="469">
        <f t="shared" si="22"/>
        <v>100</v>
      </c>
    </row>
    <row r="168" spans="1:11" ht="15">
      <c r="A168" s="412">
        <v>41</v>
      </c>
      <c r="B168" s="435"/>
      <c r="C168" s="452">
        <v>636001</v>
      </c>
      <c r="D168" s="536" t="s">
        <v>172</v>
      </c>
      <c r="E168" s="473">
        <v>300</v>
      </c>
      <c r="F168" s="473"/>
      <c r="G168" s="468">
        <f t="shared" si="28"/>
        <v>300</v>
      </c>
      <c r="H168" s="473"/>
      <c r="I168" s="468">
        <f t="shared" si="29"/>
        <v>300</v>
      </c>
      <c r="J168" s="468"/>
      <c r="K168" s="469">
        <f t="shared" si="22"/>
        <v>0</v>
      </c>
    </row>
    <row r="169" spans="1:11" ht="15">
      <c r="A169" s="412">
        <v>41</v>
      </c>
      <c r="B169" s="435"/>
      <c r="C169" s="452">
        <v>637016</v>
      </c>
      <c r="D169" s="536" t="s">
        <v>286</v>
      </c>
      <c r="E169" s="473">
        <v>35</v>
      </c>
      <c r="F169" s="473"/>
      <c r="G169" s="468">
        <f t="shared" si="28"/>
        <v>35</v>
      </c>
      <c r="H169" s="473"/>
      <c r="I169" s="468">
        <f t="shared" si="29"/>
        <v>35</v>
      </c>
      <c r="J169" s="468">
        <v>7</v>
      </c>
      <c r="K169" s="469">
        <f t="shared" si="22"/>
        <v>20</v>
      </c>
    </row>
    <row r="170" spans="1:11" ht="15">
      <c r="A170" s="444">
        <v>41</v>
      </c>
      <c r="B170" s="409"/>
      <c r="C170" s="410">
        <v>633015</v>
      </c>
      <c r="D170" s="537" t="s">
        <v>206</v>
      </c>
      <c r="E170" s="373">
        <v>700</v>
      </c>
      <c r="F170" s="373"/>
      <c r="G170" s="468">
        <f t="shared" si="28"/>
        <v>700</v>
      </c>
      <c r="H170" s="373"/>
      <c r="I170" s="468">
        <f t="shared" si="29"/>
        <v>700</v>
      </c>
      <c r="J170" s="468"/>
      <c r="K170" s="469">
        <f t="shared" si="22"/>
        <v>0</v>
      </c>
    </row>
    <row r="171" spans="1:11" ht="15">
      <c r="A171" s="474"/>
      <c r="B171" s="417" t="s">
        <v>180</v>
      </c>
      <c r="C171" s="400" t="s">
        <v>298</v>
      </c>
      <c r="D171" s="542"/>
      <c r="E171" s="401">
        <f aca="true" t="shared" si="30" ref="E171:J171">SUM(E172:E172)</f>
        <v>0</v>
      </c>
      <c r="F171" s="401">
        <f t="shared" si="30"/>
        <v>2000</v>
      </c>
      <c r="G171" s="401">
        <f t="shared" si="30"/>
        <v>2000</v>
      </c>
      <c r="H171" s="401">
        <f t="shared" si="30"/>
        <v>0</v>
      </c>
      <c r="I171" s="401">
        <f t="shared" si="30"/>
        <v>2000</v>
      </c>
      <c r="J171" s="401">
        <f t="shared" si="30"/>
        <v>2000</v>
      </c>
      <c r="K171" s="398">
        <f t="shared" si="22"/>
        <v>100</v>
      </c>
    </row>
    <row r="172" spans="1:11" ht="15">
      <c r="A172" s="444">
        <v>41</v>
      </c>
      <c r="B172" s="452"/>
      <c r="C172" s="452">
        <v>642007</v>
      </c>
      <c r="D172" s="536" t="s">
        <v>299</v>
      </c>
      <c r="E172" s="411"/>
      <c r="F172" s="373">
        <v>2000</v>
      </c>
      <c r="G172" s="473">
        <f>E172+F172</f>
        <v>2000</v>
      </c>
      <c r="H172" s="373"/>
      <c r="I172" s="473">
        <f>G172+H172</f>
        <v>2000</v>
      </c>
      <c r="J172" s="473">
        <v>2000</v>
      </c>
      <c r="K172" s="475">
        <f t="shared" si="22"/>
        <v>100</v>
      </c>
    </row>
    <row r="173" spans="1:11" ht="15">
      <c r="A173" s="416"/>
      <c r="B173" s="417" t="s">
        <v>156</v>
      </c>
      <c r="C173" s="458"/>
      <c r="D173" s="459" t="s">
        <v>157</v>
      </c>
      <c r="E173" s="460">
        <f aca="true" t="shared" si="31" ref="E173:J173">SUM(E174:E183)</f>
        <v>13300</v>
      </c>
      <c r="F173" s="460">
        <f t="shared" si="31"/>
        <v>4922</v>
      </c>
      <c r="G173" s="476">
        <f t="shared" si="31"/>
        <v>18222</v>
      </c>
      <c r="H173" s="460">
        <f t="shared" si="31"/>
        <v>90</v>
      </c>
      <c r="I173" s="476">
        <f t="shared" si="31"/>
        <v>18312</v>
      </c>
      <c r="J173" s="476">
        <f t="shared" si="31"/>
        <v>8087.27</v>
      </c>
      <c r="K173" s="477">
        <f t="shared" si="22"/>
        <v>44.163772389689825</v>
      </c>
    </row>
    <row r="174" spans="1:11" ht="15">
      <c r="A174" s="478">
        <v>41</v>
      </c>
      <c r="B174" s="471"/>
      <c r="C174" s="454">
        <v>610</v>
      </c>
      <c r="D174" s="540" t="s">
        <v>301</v>
      </c>
      <c r="E174" s="468"/>
      <c r="F174" s="468">
        <v>3040</v>
      </c>
      <c r="G174" s="455">
        <f>E174+F174</f>
        <v>3040</v>
      </c>
      <c r="H174" s="468"/>
      <c r="I174" s="455">
        <f>G174+H174</f>
        <v>3040</v>
      </c>
      <c r="J174" s="455">
        <v>1151</v>
      </c>
      <c r="K174" s="456">
        <f t="shared" si="22"/>
        <v>37.86184210526316</v>
      </c>
    </row>
    <row r="175" spans="1:11" ht="15">
      <c r="A175" s="478">
        <v>41</v>
      </c>
      <c r="B175" s="471"/>
      <c r="C175" s="454">
        <v>620</v>
      </c>
      <c r="D175" s="540" t="s">
        <v>34</v>
      </c>
      <c r="E175" s="468"/>
      <c r="F175" s="468">
        <v>1062</v>
      </c>
      <c r="G175" s="455">
        <f aca="true" t="shared" si="32" ref="G175:G183">E175+F175</f>
        <v>1062</v>
      </c>
      <c r="H175" s="468"/>
      <c r="I175" s="455">
        <f aca="true" t="shared" si="33" ref="I175:I181">G175+H175</f>
        <v>1062</v>
      </c>
      <c r="J175" s="455">
        <v>356</v>
      </c>
      <c r="K175" s="456">
        <f t="shared" si="22"/>
        <v>33.52165725047081</v>
      </c>
    </row>
    <row r="176" spans="1:11" ht="15">
      <c r="A176" s="444">
        <v>41</v>
      </c>
      <c r="B176" s="435"/>
      <c r="C176" s="452">
        <v>642001</v>
      </c>
      <c r="D176" s="536" t="s">
        <v>207</v>
      </c>
      <c r="E176" s="373">
        <v>7200</v>
      </c>
      <c r="F176" s="373">
        <v>800</v>
      </c>
      <c r="G176" s="455">
        <f t="shared" si="32"/>
        <v>8000</v>
      </c>
      <c r="H176" s="373"/>
      <c r="I176" s="455">
        <f t="shared" si="33"/>
        <v>8000</v>
      </c>
      <c r="J176" s="455">
        <v>4000</v>
      </c>
      <c r="K176" s="456">
        <f t="shared" si="22"/>
        <v>50</v>
      </c>
    </row>
    <row r="177" spans="1:11" ht="15">
      <c r="A177" s="408">
        <v>41</v>
      </c>
      <c r="B177" s="409"/>
      <c r="C177" s="410">
        <v>632001</v>
      </c>
      <c r="D177" s="537" t="s">
        <v>187</v>
      </c>
      <c r="E177" s="373">
        <v>2000</v>
      </c>
      <c r="F177" s="373"/>
      <c r="G177" s="455">
        <f t="shared" si="32"/>
        <v>2000</v>
      </c>
      <c r="H177" s="373"/>
      <c r="I177" s="455">
        <f t="shared" si="33"/>
        <v>2000</v>
      </c>
      <c r="J177" s="455">
        <v>876</v>
      </c>
      <c r="K177" s="456">
        <f t="shared" si="22"/>
        <v>43.8</v>
      </c>
    </row>
    <row r="178" spans="1:11" ht="15">
      <c r="A178" s="408">
        <v>41</v>
      </c>
      <c r="B178" s="409"/>
      <c r="C178" s="410">
        <v>632001</v>
      </c>
      <c r="D178" s="537" t="s">
        <v>188</v>
      </c>
      <c r="E178" s="373">
        <v>2550</v>
      </c>
      <c r="F178" s="373"/>
      <c r="G178" s="455">
        <f t="shared" si="32"/>
        <v>2550</v>
      </c>
      <c r="H178" s="373"/>
      <c r="I178" s="455">
        <f t="shared" si="33"/>
        <v>2550</v>
      </c>
      <c r="J178" s="455">
        <v>825</v>
      </c>
      <c r="K178" s="456">
        <f t="shared" si="22"/>
        <v>32.35294117647059</v>
      </c>
    </row>
    <row r="179" spans="1:11" ht="15">
      <c r="A179" s="408">
        <v>41</v>
      </c>
      <c r="B179" s="409"/>
      <c r="C179" s="410">
        <v>635006</v>
      </c>
      <c r="D179" s="537" t="s">
        <v>285</v>
      </c>
      <c r="E179" s="373">
        <v>150</v>
      </c>
      <c r="F179" s="373"/>
      <c r="G179" s="455">
        <f t="shared" si="32"/>
        <v>150</v>
      </c>
      <c r="H179" s="373"/>
      <c r="I179" s="455">
        <f t="shared" si="33"/>
        <v>150</v>
      </c>
      <c r="J179" s="455">
        <v>150</v>
      </c>
      <c r="K179" s="456">
        <f t="shared" si="22"/>
        <v>100</v>
      </c>
    </row>
    <row r="180" spans="1:11" ht="15">
      <c r="A180" s="412">
        <v>41</v>
      </c>
      <c r="B180" s="409"/>
      <c r="C180" s="413">
        <v>633006</v>
      </c>
      <c r="D180" s="536" t="s">
        <v>1</v>
      </c>
      <c r="E180" s="377">
        <v>300</v>
      </c>
      <c r="F180" s="377"/>
      <c r="G180" s="455">
        <f t="shared" si="32"/>
        <v>300</v>
      </c>
      <c r="H180" s="377">
        <v>90</v>
      </c>
      <c r="I180" s="455">
        <f t="shared" si="33"/>
        <v>390</v>
      </c>
      <c r="J180" s="455">
        <v>389</v>
      </c>
      <c r="K180" s="456">
        <f t="shared" si="22"/>
        <v>99.74358974358975</v>
      </c>
    </row>
    <row r="181" spans="1:11" ht="15">
      <c r="A181" s="412">
        <v>41</v>
      </c>
      <c r="B181" s="409"/>
      <c r="C181" s="413">
        <v>633015</v>
      </c>
      <c r="D181" s="536" t="s">
        <v>240</v>
      </c>
      <c r="E181" s="377">
        <v>850</v>
      </c>
      <c r="F181" s="377"/>
      <c r="G181" s="455">
        <f t="shared" si="32"/>
        <v>850</v>
      </c>
      <c r="H181" s="377"/>
      <c r="I181" s="455">
        <f t="shared" si="33"/>
        <v>850</v>
      </c>
      <c r="J181" s="455">
        <v>323</v>
      </c>
      <c r="K181" s="456">
        <f t="shared" si="22"/>
        <v>38</v>
      </c>
    </row>
    <row r="182" spans="1:11" ht="15">
      <c r="A182" s="412">
        <v>41</v>
      </c>
      <c r="B182" s="409"/>
      <c r="C182" s="413">
        <v>637016</v>
      </c>
      <c r="D182" s="536" t="s">
        <v>127</v>
      </c>
      <c r="E182" s="377"/>
      <c r="F182" s="377">
        <v>20</v>
      </c>
      <c r="G182" s="455">
        <v>20</v>
      </c>
      <c r="H182" s="377"/>
      <c r="I182" s="455">
        <v>20</v>
      </c>
      <c r="J182" s="455">
        <v>17.27</v>
      </c>
      <c r="K182" s="456">
        <f t="shared" si="22"/>
        <v>86.35</v>
      </c>
    </row>
    <row r="183" spans="1:11" ht="15">
      <c r="A183" s="412">
        <v>41</v>
      </c>
      <c r="B183" s="409"/>
      <c r="C183" s="413">
        <v>637002</v>
      </c>
      <c r="D183" s="536" t="s">
        <v>45</v>
      </c>
      <c r="E183" s="377">
        <v>250</v>
      </c>
      <c r="F183" s="377"/>
      <c r="G183" s="455">
        <f t="shared" si="32"/>
        <v>250</v>
      </c>
      <c r="H183" s="377"/>
      <c r="I183" s="455">
        <f>G183+H183</f>
        <v>250</v>
      </c>
      <c r="J183" s="455"/>
      <c r="K183" s="456">
        <f t="shared" si="22"/>
        <v>0</v>
      </c>
    </row>
    <row r="184" spans="1:11" ht="15">
      <c r="A184" s="479"/>
      <c r="B184" s="480" t="s">
        <v>329</v>
      </c>
      <c r="C184" s="458"/>
      <c r="D184" s="459" t="s">
        <v>158</v>
      </c>
      <c r="E184" s="481">
        <f aca="true" t="shared" si="34" ref="E184:J184">SUM(E185:E185)</f>
        <v>350</v>
      </c>
      <c r="F184" s="481">
        <f t="shared" si="34"/>
        <v>0</v>
      </c>
      <c r="G184" s="482">
        <f t="shared" si="34"/>
        <v>350</v>
      </c>
      <c r="H184" s="481">
        <f t="shared" si="34"/>
        <v>0</v>
      </c>
      <c r="I184" s="482">
        <f t="shared" si="34"/>
        <v>350</v>
      </c>
      <c r="J184" s="482">
        <f t="shared" si="34"/>
        <v>0</v>
      </c>
      <c r="K184" s="483">
        <f t="shared" si="22"/>
        <v>0</v>
      </c>
    </row>
    <row r="185" spans="1:11" ht="15">
      <c r="A185" s="478">
        <v>41</v>
      </c>
      <c r="B185" s="484"/>
      <c r="C185" s="403">
        <v>633009</v>
      </c>
      <c r="D185" s="536" t="s">
        <v>159</v>
      </c>
      <c r="E185" s="377">
        <v>350</v>
      </c>
      <c r="F185" s="377"/>
      <c r="G185" s="377">
        <v>350</v>
      </c>
      <c r="H185" s="377"/>
      <c r="I185" s="377">
        <v>350</v>
      </c>
      <c r="J185" s="377"/>
      <c r="K185" s="404">
        <f t="shared" si="22"/>
        <v>0</v>
      </c>
    </row>
    <row r="186" spans="1:11" ht="15">
      <c r="A186" s="479"/>
      <c r="B186" s="480" t="s">
        <v>329</v>
      </c>
      <c r="C186" s="458"/>
      <c r="D186" s="459" t="s">
        <v>241</v>
      </c>
      <c r="E186" s="481">
        <f aca="true" t="shared" si="35" ref="E186:J186">SUM(E187:E197)</f>
        <v>32506</v>
      </c>
      <c r="F186" s="481">
        <f t="shared" si="35"/>
        <v>-1030</v>
      </c>
      <c r="G186" s="482">
        <f t="shared" si="35"/>
        <v>31556</v>
      </c>
      <c r="H186" s="481">
        <f t="shared" si="35"/>
        <v>1120</v>
      </c>
      <c r="I186" s="482">
        <f t="shared" si="35"/>
        <v>32676</v>
      </c>
      <c r="J186" s="482">
        <f t="shared" si="35"/>
        <v>10406</v>
      </c>
      <c r="K186" s="483">
        <f t="shared" si="22"/>
        <v>31.84600318276411</v>
      </c>
    </row>
    <row r="187" spans="1:11" ht="15">
      <c r="A187" s="478">
        <v>41</v>
      </c>
      <c r="B187" s="485"/>
      <c r="C187" s="452">
        <v>632001</v>
      </c>
      <c r="D187" s="536" t="s">
        <v>181</v>
      </c>
      <c r="E187" s="377">
        <v>4700</v>
      </c>
      <c r="F187" s="377"/>
      <c r="G187" s="377">
        <f>E187+F187</f>
        <v>4700</v>
      </c>
      <c r="H187" s="377"/>
      <c r="I187" s="377">
        <f>G187+H187</f>
        <v>4700</v>
      </c>
      <c r="J187" s="377">
        <v>2323</v>
      </c>
      <c r="K187" s="404">
        <f t="shared" si="22"/>
        <v>49.42553191489362</v>
      </c>
    </row>
    <row r="188" spans="1:11" ht="15">
      <c r="A188" s="478">
        <v>41</v>
      </c>
      <c r="B188" s="485"/>
      <c r="C188" s="452">
        <v>632001</v>
      </c>
      <c r="D188" s="536" t="s">
        <v>182</v>
      </c>
      <c r="E188" s="377">
        <v>14755</v>
      </c>
      <c r="F188" s="377"/>
      <c r="G188" s="377">
        <f aca="true" t="shared" si="36" ref="G188:G197">E188+F188</f>
        <v>14755</v>
      </c>
      <c r="H188" s="377"/>
      <c r="I188" s="377">
        <f aca="true" t="shared" si="37" ref="I188:I197">G188+H188</f>
        <v>14755</v>
      </c>
      <c r="J188" s="377">
        <v>5254</v>
      </c>
      <c r="K188" s="404">
        <f t="shared" si="22"/>
        <v>35.60826838359878</v>
      </c>
    </row>
    <row r="189" spans="1:11" ht="15">
      <c r="A189" s="478">
        <v>41</v>
      </c>
      <c r="B189" s="485"/>
      <c r="C189" s="452">
        <v>633006</v>
      </c>
      <c r="D189" s="536" t="s">
        <v>1</v>
      </c>
      <c r="E189" s="377">
        <v>3012</v>
      </c>
      <c r="F189" s="377">
        <v>-1100</v>
      </c>
      <c r="G189" s="377">
        <f t="shared" si="36"/>
        <v>1912</v>
      </c>
      <c r="H189" s="377"/>
      <c r="I189" s="377">
        <f t="shared" si="37"/>
        <v>1912</v>
      </c>
      <c r="J189" s="377">
        <v>286</v>
      </c>
      <c r="K189" s="404">
        <f t="shared" si="22"/>
        <v>14.958158995815898</v>
      </c>
    </row>
    <row r="190" spans="1:11" ht="15">
      <c r="A190" s="478">
        <v>41</v>
      </c>
      <c r="B190" s="485"/>
      <c r="C190" s="452">
        <v>634004</v>
      </c>
      <c r="D190" s="536" t="s">
        <v>347</v>
      </c>
      <c r="E190" s="377"/>
      <c r="F190" s="377">
        <v>70</v>
      </c>
      <c r="G190" s="377">
        <f t="shared" si="36"/>
        <v>70</v>
      </c>
      <c r="H190" s="377">
        <v>120</v>
      </c>
      <c r="I190" s="377">
        <f t="shared" si="37"/>
        <v>190</v>
      </c>
      <c r="J190" s="377">
        <v>190</v>
      </c>
      <c r="K190" s="404">
        <f t="shared" si="22"/>
        <v>100</v>
      </c>
    </row>
    <row r="191" spans="1:11" ht="15">
      <c r="A191" s="478">
        <v>41</v>
      </c>
      <c r="B191" s="485"/>
      <c r="C191" s="452">
        <v>635006</v>
      </c>
      <c r="D191" s="536" t="s">
        <v>183</v>
      </c>
      <c r="E191" s="377">
        <v>1595</v>
      </c>
      <c r="F191" s="377"/>
      <c r="G191" s="377">
        <f t="shared" si="36"/>
        <v>1595</v>
      </c>
      <c r="H191" s="377"/>
      <c r="I191" s="377">
        <f t="shared" si="37"/>
        <v>1595</v>
      </c>
      <c r="J191" s="377"/>
      <c r="K191" s="404">
        <f t="shared" si="22"/>
        <v>0</v>
      </c>
    </row>
    <row r="192" spans="1:11" ht="15">
      <c r="A192" s="478">
        <v>41</v>
      </c>
      <c r="B192" s="485"/>
      <c r="C192" s="452">
        <v>637004</v>
      </c>
      <c r="D192" s="536" t="s">
        <v>35</v>
      </c>
      <c r="E192" s="377">
        <v>44</v>
      </c>
      <c r="F192" s="377"/>
      <c r="G192" s="377">
        <f t="shared" si="36"/>
        <v>44</v>
      </c>
      <c r="H192" s="377"/>
      <c r="I192" s="377">
        <f t="shared" si="37"/>
        <v>44</v>
      </c>
      <c r="J192" s="377"/>
      <c r="K192" s="404">
        <f t="shared" si="22"/>
        <v>0</v>
      </c>
    </row>
    <row r="193" spans="1:11" ht="15">
      <c r="A193" s="478">
        <v>41</v>
      </c>
      <c r="B193" s="485"/>
      <c r="C193" s="452">
        <v>637005</v>
      </c>
      <c r="D193" s="536" t="s">
        <v>184</v>
      </c>
      <c r="E193" s="377">
        <v>550</v>
      </c>
      <c r="F193" s="377"/>
      <c r="G193" s="377">
        <f t="shared" si="36"/>
        <v>550</v>
      </c>
      <c r="H193" s="377"/>
      <c r="I193" s="377">
        <f t="shared" si="37"/>
        <v>550</v>
      </c>
      <c r="J193" s="377">
        <v>63</v>
      </c>
      <c r="K193" s="404">
        <f t="shared" si="22"/>
        <v>11.454545454545455</v>
      </c>
    </row>
    <row r="194" spans="1:11" ht="15">
      <c r="A194" s="478">
        <v>41</v>
      </c>
      <c r="B194" s="485"/>
      <c r="C194" s="452">
        <v>637002</v>
      </c>
      <c r="D194" s="536" t="s">
        <v>338</v>
      </c>
      <c r="E194" s="377"/>
      <c r="F194" s="377"/>
      <c r="G194" s="377">
        <v>80</v>
      </c>
      <c r="H194" s="377">
        <v>1000</v>
      </c>
      <c r="I194" s="377">
        <f t="shared" si="37"/>
        <v>1080</v>
      </c>
      <c r="J194" s="377">
        <v>1080</v>
      </c>
      <c r="K194" s="404">
        <f t="shared" si="22"/>
        <v>100</v>
      </c>
    </row>
    <row r="195" spans="1:11" ht="15">
      <c r="A195" s="412">
        <v>41</v>
      </c>
      <c r="B195" s="435"/>
      <c r="C195" s="452">
        <v>637002</v>
      </c>
      <c r="D195" s="536" t="s">
        <v>195</v>
      </c>
      <c r="E195" s="377">
        <v>3350</v>
      </c>
      <c r="F195" s="377"/>
      <c r="G195" s="377">
        <f t="shared" si="36"/>
        <v>3350</v>
      </c>
      <c r="H195" s="377"/>
      <c r="I195" s="377">
        <f t="shared" si="37"/>
        <v>3350</v>
      </c>
      <c r="J195" s="377"/>
      <c r="K195" s="404">
        <f t="shared" si="22"/>
        <v>0</v>
      </c>
    </row>
    <row r="196" spans="1:11" ht="15">
      <c r="A196" s="412">
        <v>41</v>
      </c>
      <c r="B196" s="435"/>
      <c r="C196" s="452">
        <v>637004</v>
      </c>
      <c r="D196" s="536" t="s">
        <v>196</v>
      </c>
      <c r="E196" s="377">
        <v>1500</v>
      </c>
      <c r="F196" s="377"/>
      <c r="G196" s="377">
        <f t="shared" si="36"/>
        <v>1500</v>
      </c>
      <c r="H196" s="377"/>
      <c r="I196" s="377">
        <f t="shared" si="37"/>
        <v>1500</v>
      </c>
      <c r="J196" s="377">
        <v>170</v>
      </c>
      <c r="K196" s="404">
        <f aca="true" t="shared" si="38" ref="K196:K259">J196/I196*100</f>
        <v>11.333333333333332</v>
      </c>
    </row>
    <row r="197" spans="1:11" ht="33" customHeight="1">
      <c r="A197" s="360">
        <v>41</v>
      </c>
      <c r="B197" s="390"/>
      <c r="C197" s="365">
        <v>642001</v>
      </c>
      <c r="D197" s="486" t="s">
        <v>208</v>
      </c>
      <c r="E197" s="377">
        <v>3000</v>
      </c>
      <c r="F197" s="377"/>
      <c r="G197" s="377">
        <f t="shared" si="36"/>
        <v>3000</v>
      </c>
      <c r="H197" s="377"/>
      <c r="I197" s="377">
        <f t="shared" si="37"/>
        <v>3000</v>
      </c>
      <c r="J197" s="377">
        <v>1040</v>
      </c>
      <c r="K197" s="404">
        <f t="shared" si="38"/>
        <v>34.66666666666667</v>
      </c>
    </row>
    <row r="198" spans="1:11" ht="15">
      <c r="A198" s="447"/>
      <c r="B198" s="417" t="s">
        <v>160</v>
      </c>
      <c r="C198" s="458"/>
      <c r="D198" s="459" t="s">
        <v>242</v>
      </c>
      <c r="E198" s="396">
        <f aca="true" t="shared" si="39" ref="E198:J198">E200+E202</f>
        <v>6550</v>
      </c>
      <c r="F198" s="396">
        <f t="shared" si="39"/>
        <v>800</v>
      </c>
      <c r="G198" s="397">
        <f t="shared" si="39"/>
        <v>7350</v>
      </c>
      <c r="H198" s="396">
        <f t="shared" si="39"/>
        <v>0</v>
      </c>
      <c r="I198" s="397">
        <f t="shared" si="39"/>
        <v>7350</v>
      </c>
      <c r="J198" s="397">
        <f t="shared" si="39"/>
        <v>1366</v>
      </c>
      <c r="K198" s="398">
        <f t="shared" si="38"/>
        <v>18.58503401360544</v>
      </c>
    </row>
    <row r="199" spans="1:11" ht="15">
      <c r="A199" s="412"/>
      <c r="B199" s="435"/>
      <c r="C199" s="452"/>
      <c r="D199" s="541" t="s">
        <v>243</v>
      </c>
      <c r="E199" s="377">
        <v>6050</v>
      </c>
      <c r="F199" s="377"/>
      <c r="G199" s="377">
        <f>E199+F199</f>
        <v>6050</v>
      </c>
      <c r="H199" s="377"/>
      <c r="I199" s="377">
        <f>G199+H199</f>
        <v>6050</v>
      </c>
      <c r="J199" s="377">
        <v>1366</v>
      </c>
      <c r="K199" s="404">
        <f t="shared" si="38"/>
        <v>22.578512396694215</v>
      </c>
    </row>
    <row r="200" spans="1:11" ht="15">
      <c r="A200" s="412">
        <v>41</v>
      </c>
      <c r="B200" s="435"/>
      <c r="C200" s="452">
        <v>637004</v>
      </c>
      <c r="D200" s="536" t="s">
        <v>268</v>
      </c>
      <c r="E200" s="377">
        <v>6050</v>
      </c>
      <c r="F200" s="377">
        <v>500</v>
      </c>
      <c r="G200" s="377">
        <f>E200+F200</f>
        <v>6550</v>
      </c>
      <c r="H200" s="377"/>
      <c r="I200" s="377">
        <f>G200+H200</f>
        <v>6550</v>
      </c>
      <c r="J200" s="377">
        <v>1366</v>
      </c>
      <c r="K200" s="404">
        <f t="shared" si="38"/>
        <v>20.85496183206107</v>
      </c>
    </row>
    <row r="201" spans="1:11" ht="15">
      <c r="A201" s="412"/>
      <c r="B201" s="435"/>
      <c r="C201" s="452"/>
      <c r="D201" s="541" t="s">
        <v>161</v>
      </c>
      <c r="E201" s="377">
        <f>SUM(E202)</f>
        <v>500</v>
      </c>
      <c r="F201" s="377"/>
      <c r="G201" s="377">
        <f>E201+F201</f>
        <v>500</v>
      </c>
      <c r="H201" s="377"/>
      <c r="I201" s="377">
        <f>G201+H201</f>
        <v>500</v>
      </c>
      <c r="J201" s="377"/>
      <c r="K201" s="404">
        <f t="shared" si="38"/>
        <v>0</v>
      </c>
    </row>
    <row r="202" spans="1:11" ht="15">
      <c r="A202" s="412">
        <v>41</v>
      </c>
      <c r="B202" s="435"/>
      <c r="C202" s="452">
        <v>630</v>
      </c>
      <c r="D202" s="536" t="s">
        <v>269</v>
      </c>
      <c r="E202" s="377">
        <v>500</v>
      </c>
      <c r="F202" s="377">
        <v>300</v>
      </c>
      <c r="G202" s="377">
        <f>E202+F202</f>
        <v>800</v>
      </c>
      <c r="H202" s="377"/>
      <c r="I202" s="377">
        <f>G202+H202</f>
        <v>800</v>
      </c>
      <c r="J202" s="377"/>
      <c r="K202" s="404">
        <f t="shared" si="38"/>
        <v>0</v>
      </c>
    </row>
    <row r="203" spans="1:11" ht="15">
      <c r="A203" s="326" t="s">
        <v>88</v>
      </c>
      <c r="B203" s="327"/>
      <c r="C203" s="328"/>
      <c r="D203" s="543" t="s">
        <v>93</v>
      </c>
      <c r="E203" s="329">
        <f aca="true" t="shared" si="40" ref="E203:J203">SUM(E204+E226+E240+E266)</f>
        <v>149463</v>
      </c>
      <c r="F203" s="329">
        <f t="shared" si="40"/>
        <v>-8160</v>
      </c>
      <c r="G203" s="330">
        <f t="shared" si="40"/>
        <v>141303</v>
      </c>
      <c r="H203" s="329">
        <f t="shared" si="40"/>
        <v>2444</v>
      </c>
      <c r="I203" s="330">
        <f t="shared" si="40"/>
        <v>143747</v>
      </c>
      <c r="J203" s="330">
        <f t="shared" si="40"/>
        <v>66620</v>
      </c>
      <c r="K203" s="331">
        <f t="shared" si="38"/>
        <v>46.345315032661546</v>
      </c>
    </row>
    <row r="204" spans="1:11" ht="15">
      <c r="A204" s="416"/>
      <c r="B204" s="417" t="s">
        <v>274</v>
      </c>
      <c r="C204" s="465"/>
      <c r="D204" s="459" t="s">
        <v>273</v>
      </c>
      <c r="E204" s="460">
        <f aca="true" t="shared" si="41" ref="E204:J204">SUM(E205:E225)</f>
        <v>66940</v>
      </c>
      <c r="F204" s="460">
        <f t="shared" si="41"/>
        <v>0</v>
      </c>
      <c r="G204" s="461">
        <f t="shared" si="41"/>
        <v>66940</v>
      </c>
      <c r="H204" s="460">
        <f t="shared" si="41"/>
        <v>2029</v>
      </c>
      <c r="I204" s="461">
        <f t="shared" si="41"/>
        <v>68969</v>
      </c>
      <c r="J204" s="461">
        <f t="shared" si="41"/>
        <v>37146</v>
      </c>
      <c r="K204" s="462">
        <f t="shared" si="38"/>
        <v>53.85898012150386</v>
      </c>
    </row>
    <row r="205" spans="1:11" ht="15">
      <c r="A205" s="408">
        <v>41</v>
      </c>
      <c r="B205" s="409"/>
      <c r="C205" s="411">
        <v>611</v>
      </c>
      <c r="D205" s="537" t="s">
        <v>46</v>
      </c>
      <c r="E205" s="373">
        <v>33500</v>
      </c>
      <c r="F205" s="373"/>
      <c r="G205" s="373">
        <f>E205+F205</f>
        <v>33500</v>
      </c>
      <c r="H205" s="373">
        <v>594</v>
      </c>
      <c r="I205" s="373">
        <f>G205+H205</f>
        <v>34094</v>
      </c>
      <c r="J205" s="373">
        <v>19717</v>
      </c>
      <c r="K205" s="392">
        <f t="shared" si="38"/>
        <v>57.83128996304335</v>
      </c>
    </row>
    <row r="206" spans="1:11" ht="15">
      <c r="A206" s="408">
        <v>41</v>
      </c>
      <c r="B206" s="409"/>
      <c r="C206" s="411">
        <v>620</v>
      </c>
      <c r="D206" s="537" t="s">
        <v>34</v>
      </c>
      <c r="E206" s="373">
        <v>11895</v>
      </c>
      <c r="F206" s="373"/>
      <c r="G206" s="373">
        <f aca="true" t="shared" si="42" ref="G206:G225">E206+F206</f>
        <v>11895</v>
      </c>
      <c r="H206" s="373">
        <v>600</v>
      </c>
      <c r="I206" s="373">
        <f aca="true" t="shared" si="43" ref="I206:I225">G206+H206</f>
        <v>12495</v>
      </c>
      <c r="J206" s="373">
        <v>7003</v>
      </c>
      <c r="K206" s="392">
        <f t="shared" si="38"/>
        <v>56.04641856742697</v>
      </c>
    </row>
    <row r="207" spans="1:11" ht="15">
      <c r="A207" s="408">
        <v>41</v>
      </c>
      <c r="B207" s="409"/>
      <c r="C207" s="411">
        <v>627</v>
      </c>
      <c r="D207" s="537" t="s">
        <v>39</v>
      </c>
      <c r="E207" s="373">
        <v>450</v>
      </c>
      <c r="F207" s="373"/>
      <c r="G207" s="373">
        <f t="shared" si="42"/>
        <v>450</v>
      </c>
      <c r="H207" s="373"/>
      <c r="I207" s="373">
        <f t="shared" si="43"/>
        <v>450</v>
      </c>
      <c r="J207" s="373">
        <v>312</v>
      </c>
      <c r="K207" s="392">
        <f t="shared" si="38"/>
        <v>69.33333333333334</v>
      </c>
    </row>
    <row r="208" spans="1:11" ht="15">
      <c r="A208" s="408">
        <v>41</v>
      </c>
      <c r="B208" s="409"/>
      <c r="C208" s="411">
        <v>632001</v>
      </c>
      <c r="D208" s="537" t="s">
        <v>197</v>
      </c>
      <c r="E208" s="373">
        <v>13200</v>
      </c>
      <c r="F208" s="373"/>
      <c r="G208" s="373">
        <f t="shared" si="42"/>
        <v>13200</v>
      </c>
      <c r="H208" s="373"/>
      <c r="I208" s="373">
        <f t="shared" si="43"/>
        <v>13200</v>
      </c>
      <c r="J208" s="373">
        <v>5787</v>
      </c>
      <c r="K208" s="392">
        <f t="shared" si="38"/>
        <v>43.84090909090909</v>
      </c>
    </row>
    <row r="209" spans="1:11" ht="15">
      <c r="A209" s="408">
        <v>41</v>
      </c>
      <c r="B209" s="409"/>
      <c r="C209" s="411">
        <v>632001</v>
      </c>
      <c r="D209" s="537" t="s">
        <v>190</v>
      </c>
      <c r="E209" s="373">
        <v>3260</v>
      </c>
      <c r="F209" s="373"/>
      <c r="G209" s="373">
        <f t="shared" si="42"/>
        <v>3260</v>
      </c>
      <c r="H209" s="373"/>
      <c r="I209" s="373">
        <f t="shared" si="43"/>
        <v>3260</v>
      </c>
      <c r="J209" s="373">
        <v>1508</v>
      </c>
      <c r="K209" s="392">
        <f t="shared" si="38"/>
        <v>46.25766871165644</v>
      </c>
    </row>
    <row r="210" spans="1:11" ht="15">
      <c r="A210" s="408">
        <v>41</v>
      </c>
      <c r="B210" s="409"/>
      <c r="C210" s="411">
        <v>632003</v>
      </c>
      <c r="D210" s="537" t="s">
        <v>244</v>
      </c>
      <c r="E210" s="373">
        <v>230</v>
      </c>
      <c r="F210" s="373"/>
      <c r="G210" s="373">
        <f t="shared" si="42"/>
        <v>230</v>
      </c>
      <c r="H210" s="373"/>
      <c r="I210" s="373">
        <f t="shared" si="43"/>
        <v>230</v>
      </c>
      <c r="J210" s="373">
        <v>89</v>
      </c>
      <c r="K210" s="392">
        <f t="shared" si="38"/>
        <v>38.69565217391304</v>
      </c>
    </row>
    <row r="211" spans="1:14" ht="15">
      <c r="A211" s="408">
        <v>111</v>
      </c>
      <c r="B211" s="409"/>
      <c r="C211" s="411">
        <v>633001</v>
      </c>
      <c r="D211" s="537" t="s">
        <v>245</v>
      </c>
      <c r="E211" s="373">
        <v>1350</v>
      </c>
      <c r="F211" s="373">
        <v>-481</v>
      </c>
      <c r="G211" s="373">
        <f t="shared" si="42"/>
        <v>869</v>
      </c>
      <c r="H211" s="373">
        <v>-379</v>
      </c>
      <c r="I211" s="373">
        <f t="shared" si="43"/>
        <v>490</v>
      </c>
      <c r="J211" s="373"/>
      <c r="K211" s="392">
        <f t="shared" si="38"/>
        <v>0</v>
      </c>
      <c r="L211" s="351"/>
      <c r="M211" s="351"/>
      <c r="N211" s="351"/>
    </row>
    <row r="212" spans="1:11" ht="15">
      <c r="A212" s="408">
        <v>41</v>
      </c>
      <c r="B212" s="409"/>
      <c r="C212" s="411">
        <v>633006</v>
      </c>
      <c r="D212" s="537" t="s">
        <v>1</v>
      </c>
      <c r="E212" s="373">
        <v>400</v>
      </c>
      <c r="F212" s="373"/>
      <c r="G212" s="373">
        <f t="shared" si="42"/>
        <v>400</v>
      </c>
      <c r="H212" s="373"/>
      <c r="I212" s="373">
        <f t="shared" si="43"/>
        <v>400</v>
      </c>
      <c r="J212" s="373">
        <v>271</v>
      </c>
      <c r="K212" s="392">
        <f t="shared" si="38"/>
        <v>67.75</v>
      </c>
    </row>
    <row r="213" spans="1:11" ht="15">
      <c r="A213" s="408">
        <v>111</v>
      </c>
      <c r="B213" s="409"/>
      <c r="C213" s="411">
        <v>633006</v>
      </c>
      <c r="D213" s="537" t="s">
        <v>1</v>
      </c>
      <c r="E213" s="373">
        <v>429</v>
      </c>
      <c r="F213" s="373"/>
      <c r="G213" s="373">
        <f t="shared" si="42"/>
        <v>429</v>
      </c>
      <c r="H213" s="373">
        <v>379</v>
      </c>
      <c r="I213" s="373">
        <f t="shared" si="43"/>
        <v>808</v>
      </c>
      <c r="J213" s="373">
        <v>808</v>
      </c>
      <c r="K213" s="392">
        <f t="shared" si="38"/>
        <v>100</v>
      </c>
    </row>
    <row r="214" spans="1:11" ht="15">
      <c r="A214" s="408">
        <v>111</v>
      </c>
      <c r="B214" s="409"/>
      <c r="C214" s="411">
        <v>633009</v>
      </c>
      <c r="D214" s="537" t="s">
        <v>2</v>
      </c>
      <c r="E214" s="373">
        <v>500</v>
      </c>
      <c r="F214" s="373"/>
      <c r="G214" s="373">
        <f t="shared" si="42"/>
        <v>500</v>
      </c>
      <c r="H214" s="373"/>
      <c r="I214" s="373">
        <f t="shared" si="43"/>
        <v>500</v>
      </c>
      <c r="J214" s="373"/>
      <c r="K214" s="392">
        <f t="shared" si="38"/>
        <v>0</v>
      </c>
    </row>
    <row r="215" spans="1:11" ht="15">
      <c r="A215" s="408">
        <v>41</v>
      </c>
      <c r="B215" s="409"/>
      <c r="C215" s="411">
        <v>633009</v>
      </c>
      <c r="D215" s="537" t="s">
        <v>89</v>
      </c>
      <c r="E215" s="373"/>
      <c r="F215" s="373"/>
      <c r="G215" s="373"/>
      <c r="H215" s="373">
        <v>17</v>
      </c>
      <c r="I215" s="373">
        <f t="shared" si="43"/>
        <v>17</v>
      </c>
      <c r="J215" s="373">
        <v>17</v>
      </c>
      <c r="K215" s="392">
        <f t="shared" si="38"/>
        <v>100</v>
      </c>
    </row>
    <row r="216" spans="1:11" ht="15">
      <c r="A216" s="408">
        <v>41</v>
      </c>
      <c r="B216" s="409"/>
      <c r="C216" s="411">
        <v>635004</v>
      </c>
      <c r="D216" s="537" t="s">
        <v>246</v>
      </c>
      <c r="E216" s="373">
        <v>100</v>
      </c>
      <c r="F216" s="373"/>
      <c r="G216" s="373">
        <f t="shared" si="42"/>
        <v>100</v>
      </c>
      <c r="H216" s="373"/>
      <c r="I216" s="373">
        <f t="shared" si="43"/>
        <v>100</v>
      </c>
      <c r="J216" s="373"/>
      <c r="K216" s="392">
        <f t="shared" si="38"/>
        <v>0</v>
      </c>
    </row>
    <row r="217" spans="1:11" ht="15">
      <c r="A217" s="408">
        <v>41</v>
      </c>
      <c r="B217" s="409"/>
      <c r="C217" s="411">
        <v>635004</v>
      </c>
      <c r="D217" s="537" t="s">
        <v>348</v>
      </c>
      <c r="E217" s="373"/>
      <c r="F217" s="373"/>
      <c r="G217" s="373"/>
      <c r="H217" s="373">
        <v>60</v>
      </c>
      <c r="I217" s="373">
        <f t="shared" si="43"/>
        <v>60</v>
      </c>
      <c r="J217" s="373">
        <v>60</v>
      </c>
      <c r="K217" s="392">
        <f t="shared" si="38"/>
        <v>100</v>
      </c>
    </row>
    <row r="218" spans="1:11" ht="15">
      <c r="A218" s="408">
        <v>41</v>
      </c>
      <c r="B218" s="409"/>
      <c r="C218" s="411">
        <v>635006</v>
      </c>
      <c r="D218" s="537" t="s">
        <v>102</v>
      </c>
      <c r="E218" s="373">
        <v>400</v>
      </c>
      <c r="F218" s="373"/>
      <c r="G218" s="373">
        <f t="shared" si="42"/>
        <v>400</v>
      </c>
      <c r="H218" s="373"/>
      <c r="I218" s="373">
        <f t="shared" si="43"/>
        <v>400</v>
      </c>
      <c r="J218" s="373"/>
      <c r="K218" s="392">
        <f t="shared" si="38"/>
        <v>0</v>
      </c>
    </row>
    <row r="219" spans="1:11" ht="15">
      <c r="A219" s="408">
        <v>111</v>
      </c>
      <c r="B219" s="409"/>
      <c r="C219" s="411">
        <v>635004</v>
      </c>
      <c r="D219" s="537" t="s">
        <v>102</v>
      </c>
      <c r="E219" s="373"/>
      <c r="F219" s="373">
        <v>481</v>
      </c>
      <c r="G219" s="373">
        <f t="shared" si="42"/>
        <v>481</v>
      </c>
      <c r="H219" s="373"/>
      <c r="I219" s="373">
        <f t="shared" si="43"/>
        <v>481</v>
      </c>
      <c r="J219" s="373">
        <v>481</v>
      </c>
      <c r="K219" s="392">
        <f t="shared" si="38"/>
        <v>100</v>
      </c>
    </row>
    <row r="220" spans="1:12" ht="15">
      <c r="A220" s="408">
        <v>41</v>
      </c>
      <c r="B220" s="409"/>
      <c r="C220" s="411">
        <v>637002</v>
      </c>
      <c r="D220" s="537" t="s">
        <v>214</v>
      </c>
      <c r="E220" s="373">
        <v>300</v>
      </c>
      <c r="F220" s="373"/>
      <c r="G220" s="373">
        <f t="shared" si="42"/>
        <v>300</v>
      </c>
      <c r="H220" s="373"/>
      <c r="I220" s="373">
        <f t="shared" si="43"/>
        <v>300</v>
      </c>
      <c r="J220" s="373"/>
      <c r="K220" s="392">
        <f t="shared" si="38"/>
        <v>0</v>
      </c>
      <c r="L220" s="351"/>
    </row>
    <row r="221" spans="1:11" ht="15">
      <c r="A221" s="408">
        <v>41</v>
      </c>
      <c r="B221" s="409"/>
      <c r="C221" s="411">
        <v>637004</v>
      </c>
      <c r="D221" s="537" t="s">
        <v>76</v>
      </c>
      <c r="E221" s="373">
        <v>260</v>
      </c>
      <c r="F221" s="373"/>
      <c r="G221" s="373">
        <f t="shared" si="42"/>
        <v>260</v>
      </c>
      <c r="H221" s="373"/>
      <c r="I221" s="373">
        <f t="shared" si="43"/>
        <v>260</v>
      </c>
      <c r="J221" s="373">
        <v>90</v>
      </c>
      <c r="K221" s="392">
        <f t="shared" si="38"/>
        <v>34.61538461538461</v>
      </c>
    </row>
    <row r="222" spans="1:11" ht="15">
      <c r="A222" s="408">
        <v>41</v>
      </c>
      <c r="B222" s="409"/>
      <c r="C222" s="411">
        <v>637004</v>
      </c>
      <c r="D222" s="537" t="s">
        <v>35</v>
      </c>
      <c r="E222" s="373">
        <v>56</v>
      </c>
      <c r="F222" s="373"/>
      <c r="G222" s="373">
        <f t="shared" si="42"/>
        <v>56</v>
      </c>
      <c r="H222" s="373"/>
      <c r="I222" s="373">
        <f t="shared" si="43"/>
        <v>56</v>
      </c>
      <c r="J222" s="373"/>
      <c r="K222" s="392">
        <f t="shared" si="38"/>
        <v>0</v>
      </c>
    </row>
    <row r="223" spans="1:11" ht="15">
      <c r="A223" s="408">
        <v>41</v>
      </c>
      <c r="B223" s="409"/>
      <c r="C223" s="411">
        <v>637011</v>
      </c>
      <c r="D223" s="537" t="s">
        <v>349</v>
      </c>
      <c r="E223" s="373"/>
      <c r="F223" s="373"/>
      <c r="G223" s="373"/>
      <c r="H223" s="373">
        <v>158</v>
      </c>
      <c r="I223" s="373">
        <f t="shared" si="43"/>
        <v>158</v>
      </c>
      <c r="J223" s="373">
        <v>158</v>
      </c>
      <c r="K223" s="392">
        <f t="shared" si="38"/>
        <v>100</v>
      </c>
    </row>
    <row r="224" spans="1:11" ht="15">
      <c r="A224" s="408">
        <v>41</v>
      </c>
      <c r="B224" s="409"/>
      <c r="C224" s="411">
        <v>637016</v>
      </c>
      <c r="D224" s="537" t="s">
        <v>5</v>
      </c>
      <c r="E224" s="373">
        <v>460</v>
      </c>
      <c r="F224" s="373"/>
      <c r="G224" s="373">
        <f t="shared" si="42"/>
        <v>460</v>
      </c>
      <c r="H224" s="373"/>
      <c r="I224" s="373">
        <f t="shared" si="43"/>
        <v>460</v>
      </c>
      <c r="J224" s="373">
        <v>255</v>
      </c>
      <c r="K224" s="392">
        <f t="shared" si="38"/>
        <v>55.434782608695656</v>
      </c>
    </row>
    <row r="225" spans="1:11" ht="15">
      <c r="A225" s="408">
        <v>41</v>
      </c>
      <c r="B225" s="409"/>
      <c r="C225" s="411">
        <v>642015</v>
      </c>
      <c r="D225" s="537" t="s">
        <v>100</v>
      </c>
      <c r="E225" s="373">
        <v>150</v>
      </c>
      <c r="F225" s="373"/>
      <c r="G225" s="373">
        <f t="shared" si="42"/>
        <v>150</v>
      </c>
      <c r="H225" s="373">
        <v>600</v>
      </c>
      <c r="I225" s="373">
        <f t="shared" si="43"/>
        <v>750</v>
      </c>
      <c r="J225" s="373">
        <v>590</v>
      </c>
      <c r="K225" s="392">
        <f t="shared" si="38"/>
        <v>78.66666666666666</v>
      </c>
    </row>
    <row r="226" spans="1:11" ht="15">
      <c r="A226" s="447"/>
      <c r="B226" s="448" t="s">
        <v>275</v>
      </c>
      <c r="C226" s="419"/>
      <c r="D226" s="459" t="s">
        <v>276</v>
      </c>
      <c r="E226" s="460">
        <f aca="true" t="shared" si="44" ref="E226:J226">SUM(E227:E239)</f>
        <v>17510</v>
      </c>
      <c r="F226" s="460">
        <f t="shared" si="44"/>
        <v>126</v>
      </c>
      <c r="G226" s="461">
        <f t="shared" si="44"/>
        <v>17636</v>
      </c>
      <c r="H226" s="460">
        <f t="shared" si="44"/>
        <v>150</v>
      </c>
      <c r="I226" s="461">
        <f t="shared" si="44"/>
        <v>17786</v>
      </c>
      <c r="J226" s="461">
        <f t="shared" si="44"/>
        <v>8076</v>
      </c>
      <c r="K226" s="462">
        <f t="shared" si="38"/>
        <v>45.40649949398403</v>
      </c>
    </row>
    <row r="227" spans="1:11" ht="15">
      <c r="A227" s="408">
        <v>41</v>
      </c>
      <c r="B227" s="409"/>
      <c r="C227" s="411">
        <v>610</v>
      </c>
      <c r="D227" s="537" t="s">
        <v>46</v>
      </c>
      <c r="E227" s="373">
        <v>12100</v>
      </c>
      <c r="F227" s="373"/>
      <c r="G227" s="373">
        <f>E227+F227</f>
        <v>12100</v>
      </c>
      <c r="H227" s="373">
        <v>150</v>
      </c>
      <c r="I227" s="373">
        <f>G227+H227</f>
        <v>12250</v>
      </c>
      <c r="J227" s="373">
        <v>5325</v>
      </c>
      <c r="K227" s="392">
        <f t="shared" si="38"/>
        <v>43.46938775510204</v>
      </c>
    </row>
    <row r="228" spans="1:11" ht="15">
      <c r="A228" s="408">
        <v>41</v>
      </c>
      <c r="B228" s="409"/>
      <c r="C228" s="411">
        <v>620</v>
      </c>
      <c r="D228" s="537" t="s">
        <v>34</v>
      </c>
      <c r="E228" s="373">
        <v>4283</v>
      </c>
      <c r="F228" s="373"/>
      <c r="G228" s="373">
        <f aca="true" t="shared" si="45" ref="G228:G239">E228+F228</f>
        <v>4283</v>
      </c>
      <c r="H228" s="373"/>
      <c r="I228" s="373">
        <f aca="true" t="shared" si="46" ref="I228:I233">G228+H228</f>
        <v>4283</v>
      </c>
      <c r="J228" s="373">
        <v>2182</v>
      </c>
      <c r="K228" s="392">
        <f t="shared" si="38"/>
        <v>50.94559887929022</v>
      </c>
    </row>
    <row r="229" spans="1:11" ht="15">
      <c r="A229" s="408">
        <v>41</v>
      </c>
      <c r="B229" s="409"/>
      <c r="C229" s="411">
        <v>627</v>
      </c>
      <c r="D229" s="537" t="s">
        <v>39</v>
      </c>
      <c r="E229" s="373">
        <v>170</v>
      </c>
      <c r="F229" s="373"/>
      <c r="G229" s="373">
        <f t="shared" si="45"/>
        <v>170</v>
      </c>
      <c r="H229" s="373"/>
      <c r="I229" s="373">
        <f t="shared" si="46"/>
        <v>170</v>
      </c>
      <c r="J229" s="373">
        <v>69</v>
      </c>
      <c r="K229" s="392">
        <f t="shared" si="38"/>
        <v>40.588235294117645</v>
      </c>
    </row>
    <row r="230" spans="1:11" ht="15">
      <c r="A230" s="408">
        <v>41</v>
      </c>
      <c r="B230" s="409"/>
      <c r="C230" s="411">
        <v>632</v>
      </c>
      <c r="D230" s="537" t="s">
        <v>270</v>
      </c>
      <c r="E230" s="373">
        <v>20</v>
      </c>
      <c r="F230" s="373"/>
      <c r="G230" s="373">
        <f t="shared" si="45"/>
        <v>20</v>
      </c>
      <c r="H230" s="373"/>
      <c r="I230" s="373">
        <f t="shared" si="46"/>
        <v>20</v>
      </c>
      <c r="J230" s="373">
        <v>12</v>
      </c>
      <c r="K230" s="392">
        <f t="shared" si="38"/>
        <v>60</v>
      </c>
    </row>
    <row r="231" spans="1:11" ht="15">
      <c r="A231" s="408">
        <v>41</v>
      </c>
      <c r="B231" s="409"/>
      <c r="C231" s="411">
        <v>631001</v>
      </c>
      <c r="D231" s="537" t="s">
        <v>287</v>
      </c>
      <c r="E231" s="373">
        <v>15</v>
      </c>
      <c r="F231" s="373"/>
      <c r="G231" s="373">
        <f t="shared" si="45"/>
        <v>15</v>
      </c>
      <c r="H231" s="373"/>
      <c r="I231" s="373">
        <f t="shared" si="46"/>
        <v>15</v>
      </c>
      <c r="J231" s="373"/>
      <c r="K231" s="392">
        <f t="shared" si="38"/>
        <v>0</v>
      </c>
    </row>
    <row r="232" spans="1:11" ht="15">
      <c r="A232" s="408">
        <v>41</v>
      </c>
      <c r="B232" s="409"/>
      <c r="C232" s="411">
        <v>633006</v>
      </c>
      <c r="D232" s="537" t="s">
        <v>1</v>
      </c>
      <c r="E232" s="373">
        <v>300</v>
      </c>
      <c r="F232" s="373"/>
      <c r="G232" s="373">
        <f t="shared" si="45"/>
        <v>300</v>
      </c>
      <c r="H232" s="373"/>
      <c r="I232" s="373">
        <f t="shared" si="46"/>
        <v>300</v>
      </c>
      <c r="J232" s="373">
        <v>72</v>
      </c>
      <c r="K232" s="392">
        <f t="shared" si="38"/>
        <v>24</v>
      </c>
    </row>
    <row r="233" spans="1:11" ht="15">
      <c r="A233" s="408">
        <v>41</v>
      </c>
      <c r="B233" s="409"/>
      <c r="C233" s="411">
        <v>633010</v>
      </c>
      <c r="D233" s="537" t="s">
        <v>209</v>
      </c>
      <c r="E233" s="373">
        <v>100</v>
      </c>
      <c r="F233" s="373"/>
      <c r="G233" s="373">
        <f t="shared" si="45"/>
        <v>100</v>
      </c>
      <c r="H233" s="373"/>
      <c r="I233" s="373">
        <f t="shared" si="46"/>
        <v>100</v>
      </c>
      <c r="J233" s="373"/>
      <c r="K233" s="392">
        <f t="shared" si="38"/>
        <v>0</v>
      </c>
    </row>
    <row r="234" spans="1:11" ht="15">
      <c r="A234" s="408">
        <v>41</v>
      </c>
      <c r="B234" s="409"/>
      <c r="C234" s="411">
        <v>635004</v>
      </c>
      <c r="D234" s="537" t="s">
        <v>334</v>
      </c>
      <c r="E234" s="373"/>
      <c r="F234" s="373">
        <v>84</v>
      </c>
      <c r="G234" s="373">
        <v>84</v>
      </c>
      <c r="H234" s="373"/>
      <c r="I234" s="373">
        <v>84</v>
      </c>
      <c r="J234" s="373">
        <v>84</v>
      </c>
      <c r="K234" s="392">
        <f t="shared" si="38"/>
        <v>100</v>
      </c>
    </row>
    <row r="235" spans="1:11" ht="15">
      <c r="A235" s="412">
        <v>41</v>
      </c>
      <c r="B235" s="435"/>
      <c r="C235" s="403">
        <v>633013</v>
      </c>
      <c r="D235" s="536" t="s">
        <v>249</v>
      </c>
      <c r="E235" s="377">
        <v>42</v>
      </c>
      <c r="F235" s="377"/>
      <c r="G235" s="373">
        <f t="shared" si="45"/>
        <v>42</v>
      </c>
      <c r="H235" s="377"/>
      <c r="I235" s="373">
        <f>G235+H235</f>
        <v>42</v>
      </c>
      <c r="J235" s="373"/>
      <c r="K235" s="392">
        <f t="shared" si="38"/>
        <v>0</v>
      </c>
    </row>
    <row r="236" spans="1:11" ht="15">
      <c r="A236" s="412">
        <v>41</v>
      </c>
      <c r="B236" s="435"/>
      <c r="C236" s="403">
        <v>635009</v>
      </c>
      <c r="D236" s="536" t="s">
        <v>249</v>
      </c>
      <c r="E236" s="377"/>
      <c r="F236" s="377">
        <v>42</v>
      </c>
      <c r="G236" s="373">
        <v>42</v>
      </c>
      <c r="H236" s="377"/>
      <c r="I236" s="373">
        <v>42</v>
      </c>
      <c r="J236" s="373">
        <v>41</v>
      </c>
      <c r="K236" s="392">
        <f t="shared" si="38"/>
        <v>97.61904761904762</v>
      </c>
    </row>
    <row r="237" spans="1:11" ht="15">
      <c r="A237" s="408">
        <v>41</v>
      </c>
      <c r="B237" s="409"/>
      <c r="C237" s="411">
        <v>637004</v>
      </c>
      <c r="D237" s="537" t="s">
        <v>38</v>
      </c>
      <c r="E237" s="373">
        <v>200</v>
      </c>
      <c r="F237" s="373"/>
      <c r="G237" s="373">
        <f t="shared" si="45"/>
        <v>200</v>
      </c>
      <c r="H237" s="373"/>
      <c r="I237" s="373">
        <f>G237+H237</f>
        <v>200</v>
      </c>
      <c r="J237" s="373">
        <v>96</v>
      </c>
      <c r="K237" s="392">
        <f t="shared" si="38"/>
        <v>48</v>
      </c>
    </row>
    <row r="238" spans="1:11" ht="15">
      <c r="A238" s="408">
        <v>41</v>
      </c>
      <c r="B238" s="409"/>
      <c r="C238" s="411">
        <v>637016</v>
      </c>
      <c r="D238" s="537" t="s">
        <v>47</v>
      </c>
      <c r="E238" s="373">
        <v>160</v>
      </c>
      <c r="F238" s="373"/>
      <c r="G238" s="373">
        <f t="shared" si="45"/>
        <v>160</v>
      </c>
      <c r="H238" s="373"/>
      <c r="I238" s="373">
        <f>G238+H238</f>
        <v>160</v>
      </c>
      <c r="J238" s="373">
        <v>88</v>
      </c>
      <c r="K238" s="392">
        <f t="shared" si="38"/>
        <v>55.00000000000001</v>
      </c>
    </row>
    <row r="239" spans="1:11" ht="15">
      <c r="A239" s="408">
        <v>41</v>
      </c>
      <c r="B239" s="409"/>
      <c r="C239" s="411">
        <v>642015</v>
      </c>
      <c r="D239" s="537" t="s">
        <v>6</v>
      </c>
      <c r="E239" s="373">
        <v>120</v>
      </c>
      <c r="F239" s="373"/>
      <c r="G239" s="373">
        <f t="shared" si="45"/>
        <v>120</v>
      </c>
      <c r="H239" s="373"/>
      <c r="I239" s="373">
        <f>G239+H239</f>
        <v>120</v>
      </c>
      <c r="J239" s="373">
        <v>107</v>
      </c>
      <c r="K239" s="392">
        <f t="shared" si="38"/>
        <v>89.16666666666667</v>
      </c>
    </row>
    <row r="240" spans="1:11" ht="15">
      <c r="A240" s="447"/>
      <c r="B240" s="448" t="s">
        <v>291</v>
      </c>
      <c r="C240" s="419"/>
      <c r="D240" s="459" t="s">
        <v>277</v>
      </c>
      <c r="E240" s="460">
        <f aca="true" t="shared" si="47" ref="E240:J240">SUM(E241:E265)</f>
        <v>55351</v>
      </c>
      <c r="F240" s="460">
        <f t="shared" si="47"/>
        <v>-8366</v>
      </c>
      <c r="G240" s="461">
        <f t="shared" si="47"/>
        <v>46985</v>
      </c>
      <c r="H240" s="460">
        <f t="shared" si="47"/>
        <v>135</v>
      </c>
      <c r="I240" s="461">
        <f t="shared" si="47"/>
        <v>47120</v>
      </c>
      <c r="J240" s="461">
        <f t="shared" si="47"/>
        <v>16861</v>
      </c>
      <c r="K240" s="462">
        <f t="shared" si="38"/>
        <v>35.78310696095076</v>
      </c>
    </row>
    <row r="241" spans="1:11" ht="15">
      <c r="A241" s="408">
        <v>111</v>
      </c>
      <c r="B241" s="409"/>
      <c r="C241" s="411">
        <v>611</v>
      </c>
      <c r="D241" s="537" t="s">
        <v>86</v>
      </c>
      <c r="E241" s="373">
        <v>28800</v>
      </c>
      <c r="F241" s="373">
        <v>-4047</v>
      </c>
      <c r="G241" s="373">
        <f>E241+F241</f>
        <v>24753</v>
      </c>
      <c r="H241" s="373"/>
      <c r="I241" s="373">
        <f>G241+H241</f>
        <v>24753</v>
      </c>
      <c r="J241" s="373">
        <v>11543</v>
      </c>
      <c r="K241" s="392">
        <f t="shared" si="38"/>
        <v>46.63273138609462</v>
      </c>
    </row>
    <row r="242" spans="1:11" ht="15">
      <c r="A242" s="408">
        <v>111</v>
      </c>
      <c r="B242" s="409"/>
      <c r="C242" s="411">
        <v>612</v>
      </c>
      <c r="D242" s="537" t="s">
        <v>87</v>
      </c>
      <c r="E242" s="373">
        <v>2800</v>
      </c>
      <c r="F242" s="373"/>
      <c r="G242" s="373">
        <f aca="true" t="shared" si="48" ref="G242:G265">E242+F242</f>
        <v>2800</v>
      </c>
      <c r="H242" s="373"/>
      <c r="I242" s="373">
        <f aca="true" t="shared" si="49" ref="I242:I265">G242+H242</f>
        <v>2800</v>
      </c>
      <c r="J242" s="373">
        <v>54</v>
      </c>
      <c r="K242" s="392">
        <f t="shared" si="38"/>
        <v>1.9285714285714284</v>
      </c>
    </row>
    <row r="243" spans="1:11" ht="15">
      <c r="A243" s="408">
        <v>111</v>
      </c>
      <c r="B243" s="409"/>
      <c r="C243" s="411">
        <v>620</v>
      </c>
      <c r="D243" s="537" t="s">
        <v>34</v>
      </c>
      <c r="E243" s="373">
        <v>11400</v>
      </c>
      <c r="F243" s="373">
        <v>-2070</v>
      </c>
      <c r="G243" s="373">
        <f t="shared" si="48"/>
        <v>9330</v>
      </c>
      <c r="H243" s="373"/>
      <c r="I243" s="373">
        <f t="shared" si="49"/>
        <v>9330</v>
      </c>
      <c r="J243" s="373">
        <v>4057</v>
      </c>
      <c r="K243" s="392">
        <f t="shared" si="38"/>
        <v>43.4833869239014</v>
      </c>
    </row>
    <row r="244" spans="1:11" ht="15">
      <c r="A244" s="408">
        <v>41</v>
      </c>
      <c r="B244" s="409"/>
      <c r="C244" s="411">
        <v>631001</v>
      </c>
      <c r="D244" s="537" t="s">
        <v>327</v>
      </c>
      <c r="E244" s="373"/>
      <c r="F244" s="373"/>
      <c r="G244" s="373"/>
      <c r="H244" s="373">
        <v>20</v>
      </c>
      <c r="I244" s="373">
        <f t="shared" si="49"/>
        <v>20</v>
      </c>
      <c r="J244" s="373">
        <v>20</v>
      </c>
      <c r="K244" s="392">
        <f t="shared" si="38"/>
        <v>100</v>
      </c>
    </row>
    <row r="245" spans="1:11" ht="15">
      <c r="A245" s="408">
        <v>41</v>
      </c>
      <c r="B245" s="409"/>
      <c r="C245" s="411">
        <v>633</v>
      </c>
      <c r="D245" s="537" t="s">
        <v>39</v>
      </c>
      <c r="E245" s="373">
        <v>100</v>
      </c>
      <c r="F245" s="373"/>
      <c r="G245" s="373">
        <f t="shared" si="48"/>
        <v>100</v>
      </c>
      <c r="H245" s="373"/>
      <c r="I245" s="373">
        <f t="shared" si="49"/>
        <v>100</v>
      </c>
      <c r="J245" s="373">
        <v>47</v>
      </c>
      <c r="K245" s="392">
        <f t="shared" si="38"/>
        <v>47</v>
      </c>
    </row>
    <row r="246" spans="1:11" s="488" customFormat="1" ht="15">
      <c r="A246" s="408">
        <v>111</v>
      </c>
      <c r="B246" s="409"/>
      <c r="C246" s="411">
        <v>632001</v>
      </c>
      <c r="D246" s="537" t="s">
        <v>169</v>
      </c>
      <c r="E246" s="373">
        <v>1977</v>
      </c>
      <c r="F246" s="373">
        <v>-1977</v>
      </c>
      <c r="G246" s="373">
        <f t="shared" si="48"/>
        <v>0</v>
      </c>
      <c r="H246" s="373"/>
      <c r="I246" s="373">
        <f t="shared" si="49"/>
        <v>0</v>
      </c>
      <c r="J246" s="373"/>
      <c r="K246" s="487"/>
    </row>
    <row r="247" spans="1:11" ht="15">
      <c r="A247" s="408">
        <v>41</v>
      </c>
      <c r="B247" s="409"/>
      <c r="C247" s="411">
        <v>632001</v>
      </c>
      <c r="D247" s="537" t="s">
        <v>169</v>
      </c>
      <c r="E247" s="373">
        <v>7000</v>
      </c>
      <c r="F247" s="373"/>
      <c r="G247" s="373">
        <f t="shared" si="48"/>
        <v>7000</v>
      </c>
      <c r="H247" s="373"/>
      <c r="I247" s="373">
        <f t="shared" si="49"/>
        <v>7000</v>
      </c>
      <c r="J247" s="373"/>
      <c r="K247" s="392">
        <f t="shared" si="38"/>
        <v>0</v>
      </c>
    </row>
    <row r="248" spans="1:11" s="488" customFormat="1" ht="15">
      <c r="A248" s="408">
        <v>111</v>
      </c>
      <c r="B248" s="409"/>
      <c r="C248" s="411">
        <v>632003</v>
      </c>
      <c r="D248" s="537" t="s">
        <v>210</v>
      </c>
      <c r="E248" s="373">
        <v>180</v>
      </c>
      <c r="F248" s="373">
        <v>-180</v>
      </c>
      <c r="G248" s="373">
        <f t="shared" si="48"/>
        <v>0</v>
      </c>
      <c r="H248" s="373"/>
      <c r="I248" s="373">
        <f t="shared" si="49"/>
        <v>0</v>
      </c>
      <c r="J248" s="373"/>
      <c r="K248" s="487"/>
    </row>
    <row r="249" spans="1:11" s="488" customFormat="1" ht="15">
      <c r="A249" s="408">
        <v>41</v>
      </c>
      <c r="B249" s="409"/>
      <c r="C249" s="411">
        <v>632003</v>
      </c>
      <c r="D249" s="537" t="s">
        <v>210</v>
      </c>
      <c r="E249" s="373"/>
      <c r="F249" s="373">
        <v>180</v>
      </c>
      <c r="G249" s="373">
        <f t="shared" si="48"/>
        <v>180</v>
      </c>
      <c r="H249" s="373"/>
      <c r="I249" s="373">
        <f t="shared" si="49"/>
        <v>180</v>
      </c>
      <c r="J249" s="373">
        <v>107</v>
      </c>
      <c r="K249" s="489">
        <f t="shared" si="38"/>
        <v>59.44444444444444</v>
      </c>
    </row>
    <row r="250" spans="1:11" ht="15">
      <c r="A250" s="412">
        <v>111</v>
      </c>
      <c r="B250" s="435"/>
      <c r="C250" s="403">
        <v>633006</v>
      </c>
      <c r="D250" s="536" t="s">
        <v>1</v>
      </c>
      <c r="E250" s="377">
        <v>639</v>
      </c>
      <c r="F250" s="377">
        <v>30</v>
      </c>
      <c r="G250" s="373">
        <f t="shared" si="48"/>
        <v>669</v>
      </c>
      <c r="H250" s="377"/>
      <c r="I250" s="373">
        <f t="shared" si="49"/>
        <v>669</v>
      </c>
      <c r="J250" s="373">
        <v>185</v>
      </c>
      <c r="K250" s="392">
        <f t="shared" si="38"/>
        <v>27.65321375186846</v>
      </c>
    </row>
    <row r="251" spans="1:11" ht="15">
      <c r="A251" s="412">
        <v>41</v>
      </c>
      <c r="B251" s="435"/>
      <c r="C251" s="403">
        <v>633006</v>
      </c>
      <c r="D251" s="536" t="s">
        <v>1</v>
      </c>
      <c r="E251" s="377">
        <v>330</v>
      </c>
      <c r="F251" s="377"/>
      <c r="G251" s="373">
        <f t="shared" si="48"/>
        <v>330</v>
      </c>
      <c r="H251" s="377"/>
      <c r="I251" s="373">
        <f t="shared" si="49"/>
        <v>330</v>
      </c>
      <c r="J251" s="373">
        <v>160</v>
      </c>
      <c r="K251" s="392">
        <f t="shared" si="38"/>
        <v>48.484848484848484</v>
      </c>
    </row>
    <row r="252" spans="1:11" ht="15">
      <c r="A252" s="412">
        <v>111</v>
      </c>
      <c r="B252" s="435"/>
      <c r="C252" s="403">
        <v>633009</v>
      </c>
      <c r="D252" s="536" t="s">
        <v>211</v>
      </c>
      <c r="E252" s="377">
        <v>80</v>
      </c>
      <c r="F252" s="377">
        <v>3</v>
      </c>
      <c r="G252" s="373">
        <f t="shared" si="48"/>
        <v>83</v>
      </c>
      <c r="H252" s="377">
        <v>-3</v>
      </c>
      <c r="I252" s="373">
        <f t="shared" si="49"/>
        <v>80</v>
      </c>
      <c r="J252" s="373"/>
      <c r="K252" s="392">
        <f t="shared" si="38"/>
        <v>0</v>
      </c>
    </row>
    <row r="253" spans="1:11" s="488" customFormat="1" ht="15">
      <c r="A253" s="412">
        <v>111</v>
      </c>
      <c r="B253" s="435"/>
      <c r="C253" s="490">
        <v>633009</v>
      </c>
      <c r="D253" s="536" t="s">
        <v>89</v>
      </c>
      <c r="E253" s="377">
        <v>167</v>
      </c>
      <c r="F253" s="377">
        <v>-167</v>
      </c>
      <c r="G253" s="373">
        <f t="shared" si="48"/>
        <v>0</v>
      </c>
      <c r="H253" s="377"/>
      <c r="I253" s="373">
        <f t="shared" si="49"/>
        <v>0</v>
      </c>
      <c r="J253" s="373"/>
      <c r="K253" s="487"/>
    </row>
    <row r="254" spans="1:11" s="488" customFormat="1" ht="15">
      <c r="A254" s="412">
        <v>111</v>
      </c>
      <c r="B254" s="435"/>
      <c r="C254" s="403">
        <v>635009</v>
      </c>
      <c r="D254" s="536" t="s">
        <v>249</v>
      </c>
      <c r="E254" s="377">
        <v>63</v>
      </c>
      <c r="F254" s="377">
        <v>-63</v>
      </c>
      <c r="G254" s="373">
        <f t="shared" si="48"/>
        <v>0</v>
      </c>
      <c r="H254" s="377"/>
      <c r="I254" s="373">
        <f t="shared" si="49"/>
        <v>0</v>
      </c>
      <c r="J254" s="373"/>
      <c r="K254" s="487"/>
    </row>
    <row r="255" spans="1:11" s="488" customFormat="1" ht="15">
      <c r="A255" s="412">
        <v>41</v>
      </c>
      <c r="B255" s="435"/>
      <c r="C255" s="403">
        <v>635009</v>
      </c>
      <c r="D255" s="536" t="s">
        <v>249</v>
      </c>
      <c r="E255" s="377"/>
      <c r="F255" s="377">
        <v>63</v>
      </c>
      <c r="G255" s="373">
        <f t="shared" si="48"/>
        <v>63</v>
      </c>
      <c r="H255" s="377"/>
      <c r="I255" s="373">
        <f t="shared" si="49"/>
        <v>63</v>
      </c>
      <c r="J255" s="373"/>
      <c r="K255" s="489">
        <f t="shared" si="38"/>
        <v>0</v>
      </c>
    </row>
    <row r="256" spans="1:11" ht="15">
      <c r="A256" s="412">
        <v>41</v>
      </c>
      <c r="B256" s="435"/>
      <c r="C256" s="403">
        <v>634004</v>
      </c>
      <c r="D256" s="536" t="s">
        <v>288</v>
      </c>
      <c r="E256" s="377">
        <v>264</v>
      </c>
      <c r="F256" s="377"/>
      <c r="G256" s="373">
        <f t="shared" si="48"/>
        <v>264</v>
      </c>
      <c r="H256" s="377"/>
      <c r="I256" s="373">
        <f t="shared" si="49"/>
        <v>264</v>
      </c>
      <c r="J256" s="373"/>
      <c r="K256" s="392">
        <f t="shared" si="38"/>
        <v>0</v>
      </c>
    </row>
    <row r="257" spans="1:11" ht="15">
      <c r="A257" s="412">
        <v>41</v>
      </c>
      <c r="B257" s="435"/>
      <c r="C257" s="403">
        <v>637001</v>
      </c>
      <c r="D257" s="536" t="s">
        <v>342</v>
      </c>
      <c r="E257" s="377"/>
      <c r="F257" s="377"/>
      <c r="G257" s="373"/>
      <c r="H257" s="377">
        <v>40</v>
      </c>
      <c r="I257" s="373">
        <f t="shared" si="49"/>
        <v>40</v>
      </c>
      <c r="J257" s="373">
        <v>40</v>
      </c>
      <c r="K257" s="392">
        <f t="shared" si="38"/>
        <v>100</v>
      </c>
    </row>
    <row r="258" spans="1:11" ht="15">
      <c r="A258" s="412">
        <v>41</v>
      </c>
      <c r="B258" s="435"/>
      <c r="C258" s="403">
        <v>637002</v>
      </c>
      <c r="D258" s="536" t="s">
        <v>215</v>
      </c>
      <c r="E258" s="377">
        <v>150</v>
      </c>
      <c r="F258" s="377"/>
      <c r="G258" s="373">
        <f t="shared" si="48"/>
        <v>150</v>
      </c>
      <c r="H258" s="377"/>
      <c r="I258" s="373">
        <f t="shared" si="49"/>
        <v>150</v>
      </c>
      <c r="J258" s="373">
        <v>73</v>
      </c>
      <c r="K258" s="392">
        <f t="shared" si="38"/>
        <v>48.66666666666667</v>
      </c>
    </row>
    <row r="259" spans="1:11" ht="15">
      <c r="A259" s="412">
        <v>111</v>
      </c>
      <c r="B259" s="435"/>
      <c r="C259" s="403">
        <v>637002</v>
      </c>
      <c r="D259" s="536" t="s">
        <v>215</v>
      </c>
      <c r="E259" s="377"/>
      <c r="F259" s="377"/>
      <c r="G259" s="373"/>
      <c r="H259" s="377">
        <v>3</v>
      </c>
      <c r="I259" s="373">
        <f t="shared" si="49"/>
        <v>3</v>
      </c>
      <c r="J259" s="373">
        <v>3</v>
      </c>
      <c r="K259" s="392">
        <f t="shared" si="38"/>
        <v>100</v>
      </c>
    </row>
    <row r="260" spans="1:11" s="488" customFormat="1" ht="15">
      <c r="A260" s="412">
        <v>111</v>
      </c>
      <c r="B260" s="435"/>
      <c r="C260" s="403">
        <v>637016</v>
      </c>
      <c r="D260" s="536" t="s">
        <v>47</v>
      </c>
      <c r="E260" s="377">
        <v>300</v>
      </c>
      <c r="F260" s="377"/>
      <c r="G260" s="373">
        <f t="shared" si="48"/>
        <v>300</v>
      </c>
      <c r="H260" s="377"/>
      <c r="I260" s="373">
        <f t="shared" si="49"/>
        <v>300</v>
      </c>
      <c r="J260" s="373">
        <v>157</v>
      </c>
      <c r="K260" s="392">
        <f aca="true" t="shared" si="50" ref="K260:K279">J260/I260*100</f>
        <v>52.33333333333333</v>
      </c>
    </row>
    <row r="261" spans="1:11" ht="15">
      <c r="A261" s="412">
        <v>111</v>
      </c>
      <c r="B261" s="435"/>
      <c r="C261" s="403">
        <v>642014</v>
      </c>
      <c r="D261" s="536" t="s">
        <v>212</v>
      </c>
      <c r="E261" s="377">
        <v>520</v>
      </c>
      <c r="F261" s="377"/>
      <c r="G261" s="373">
        <f t="shared" si="48"/>
        <v>520</v>
      </c>
      <c r="H261" s="377"/>
      <c r="I261" s="373">
        <f t="shared" si="49"/>
        <v>520</v>
      </c>
      <c r="J261" s="373">
        <v>154</v>
      </c>
      <c r="K261" s="392">
        <f t="shared" si="50"/>
        <v>29.615384615384617</v>
      </c>
    </row>
    <row r="262" spans="1:11" ht="15">
      <c r="A262" s="412" t="s">
        <v>293</v>
      </c>
      <c r="B262" s="435"/>
      <c r="C262" s="403">
        <v>642014</v>
      </c>
      <c r="D262" s="536" t="s">
        <v>213</v>
      </c>
      <c r="E262" s="377">
        <v>25</v>
      </c>
      <c r="F262" s="377"/>
      <c r="G262" s="373">
        <f t="shared" si="48"/>
        <v>25</v>
      </c>
      <c r="H262" s="377">
        <v>75</v>
      </c>
      <c r="I262" s="373">
        <f t="shared" si="49"/>
        <v>100</v>
      </c>
      <c r="J262" s="373">
        <v>99</v>
      </c>
      <c r="K262" s="392">
        <f t="shared" si="50"/>
        <v>99</v>
      </c>
    </row>
    <row r="263" spans="1:11" s="488" customFormat="1" ht="15">
      <c r="A263" s="412">
        <v>111</v>
      </c>
      <c r="B263" s="435"/>
      <c r="C263" s="403">
        <v>642015</v>
      </c>
      <c r="D263" s="536" t="s">
        <v>6</v>
      </c>
      <c r="E263" s="377">
        <v>300</v>
      </c>
      <c r="F263" s="377">
        <v>-300</v>
      </c>
      <c r="G263" s="373">
        <f t="shared" si="48"/>
        <v>0</v>
      </c>
      <c r="H263" s="377"/>
      <c r="I263" s="373">
        <f t="shared" si="49"/>
        <v>0</v>
      </c>
      <c r="J263" s="373"/>
      <c r="K263" s="392"/>
    </row>
    <row r="264" spans="1:11" s="488" customFormat="1" ht="15">
      <c r="A264" s="412">
        <v>41</v>
      </c>
      <c r="B264" s="435"/>
      <c r="C264" s="403">
        <v>642015</v>
      </c>
      <c r="D264" s="536" t="s">
        <v>6</v>
      </c>
      <c r="E264" s="377"/>
      <c r="F264" s="377">
        <v>162</v>
      </c>
      <c r="G264" s="373">
        <f t="shared" si="48"/>
        <v>162</v>
      </c>
      <c r="H264" s="377"/>
      <c r="I264" s="373">
        <f t="shared" si="49"/>
        <v>162</v>
      </c>
      <c r="J264" s="373">
        <v>162</v>
      </c>
      <c r="K264" s="392">
        <f t="shared" si="50"/>
        <v>100</v>
      </c>
    </row>
    <row r="265" spans="1:11" ht="15">
      <c r="A265" s="408">
        <v>41</v>
      </c>
      <c r="B265" s="409"/>
      <c r="C265" s="411">
        <v>637015</v>
      </c>
      <c r="D265" s="537" t="s">
        <v>219</v>
      </c>
      <c r="E265" s="373">
        <v>256</v>
      </c>
      <c r="F265" s="373"/>
      <c r="G265" s="373">
        <f t="shared" si="48"/>
        <v>256</v>
      </c>
      <c r="H265" s="373"/>
      <c r="I265" s="373">
        <f t="shared" si="49"/>
        <v>256</v>
      </c>
      <c r="J265" s="373"/>
      <c r="K265" s="392">
        <f t="shared" si="50"/>
        <v>0</v>
      </c>
    </row>
    <row r="266" spans="1:11" ht="15">
      <c r="A266" s="447"/>
      <c r="B266" s="448" t="s">
        <v>330</v>
      </c>
      <c r="C266" s="491"/>
      <c r="D266" s="544" t="s">
        <v>97</v>
      </c>
      <c r="E266" s="460">
        <f>SUM(E267:E271)</f>
        <v>9662</v>
      </c>
      <c r="F266" s="460">
        <f>SUM(F267:F271)</f>
        <v>80</v>
      </c>
      <c r="G266" s="461">
        <f>SUM(G267:G271)</f>
        <v>9742</v>
      </c>
      <c r="H266" s="461">
        <f>SUM(H267:H273)</f>
        <v>130</v>
      </c>
      <c r="I266" s="461">
        <f>SUM(I267:I272)</f>
        <v>9872</v>
      </c>
      <c r="J266" s="461">
        <f>SUM(J267:J272)</f>
        <v>4537</v>
      </c>
      <c r="K266" s="492">
        <f t="shared" si="50"/>
        <v>45.95826580226905</v>
      </c>
    </row>
    <row r="267" spans="1:11" ht="15">
      <c r="A267" s="408">
        <v>41</v>
      </c>
      <c r="B267" s="409"/>
      <c r="C267" s="411">
        <v>610</v>
      </c>
      <c r="D267" s="537" t="s">
        <v>49</v>
      </c>
      <c r="E267" s="373">
        <v>6900</v>
      </c>
      <c r="F267" s="373">
        <v>80</v>
      </c>
      <c r="G267" s="373">
        <f>E267+F267</f>
        <v>6980</v>
      </c>
      <c r="H267" s="373"/>
      <c r="I267" s="373">
        <f aca="true" t="shared" si="51" ref="I267:I272">G267+H267</f>
        <v>6980</v>
      </c>
      <c r="J267" s="373">
        <v>3135</v>
      </c>
      <c r="K267" s="392">
        <f t="shared" si="50"/>
        <v>44.91404011461318</v>
      </c>
    </row>
    <row r="268" spans="1:11" ht="15">
      <c r="A268" s="408">
        <v>41</v>
      </c>
      <c r="B268" s="409"/>
      <c r="C268" s="411">
        <v>620</v>
      </c>
      <c r="D268" s="537" t="s">
        <v>34</v>
      </c>
      <c r="E268" s="373">
        <v>2442</v>
      </c>
      <c r="F268" s="373"/>
      <c r="G268" s="373">
        <f>E268+F268</f>
        <v>2442</v>
      </c>
      <c r="H268" s="373"/>
      <c r="I268" s="373">
        <f t="shared" si="51"/>
        <v>2442</v>
      </c>
      <c r="J268" s="373">
        <v>1096</v>
      </c>
      <c r="K268" s="392">
        <f t="shared" si="50"/>
        <v>44.88124488124488</v>
      </c>
    </row>
    <row r="269" spans="1:11" ht="15">
      <c r="A269" s="408">
        <v>41</v>
      </c>
      <c r="B269" s="409"/>
      <c r="C269" s="411">
        <v>633006</v>
      </c>
      <c r="D269" s="537" t="s">
        <v>1</v>
      </c>
      <c r="E269" s="373">
        <v>190</v>
      </c>
      <c r="F269" s="373"/>
      <c r="G269" s="373">
        <f>E269+F269</f>
        <v>190</v>
      </c>
      <c r="H269" s="373"/>
      <c r="I269" s="373">
        <f t="shared" si="51"/>
        <v>190</v>
      </c>
      <c r="J269" s="373">
        <v>114</v>
      </c>
      <c r="K269" s="392">
        <f t="shared" si="50"/>
        <v>60</v>
      </c>
    </row>
    <row r="270" spans="1:11" ht="15">
      <c r="A270" s="408">
        <v>41</v>
      </c>
      <c r="B270" s="409"/>
      <c r="C270" s="411">
        <v>637002</v>
      </c>
      <c r="D270" s="537" t="s">
        <v>215</v>
      </c>
      <c r="E270" s="373">
        <v>50</v>
      </c>
      <c r="F270" s="373"/>
      <c r="G270" s="373">
        <f>E270+F270</f>
        <v>50</v>
      </c>
      <c r="H270" s="373"/>
      <c r="I270" s="373">
        <f t="shared" si="51"/>
        <v>50</v>
      </c>
      <c r="J270" s="373">
        <v>22</v>
      </c>
      <c r="K270" s="392">
        <f t="shared" si="50"/>
        <v>44</v>
      </c>
    </row>
    <row r="271" spans="1:11" ht="15">
      <c r="A271" s="408">
        <v>41</v>
      </c>
      <c r="B271" s="409"/>
      <c r="C271" s="411">
        <v>637016</v>
      </c>
      <c r="D271" s="537" t="s">
        <v>47</v>
      </c>
      <c r="E271" s="373">
        <v>80</v>
      </c>
      <c r="F271" s="373"/>
      <c r="G271" s="373">
        <f>E271+F271</f>
        <v>80</v>
      </c>
      <c r="H271" s="373"/>
      <c r="I271" s="373">
        <f t="shared" si="51"/>
        <v>80</v>
      </c>
      <c r="J271" s="373">
        <v>41</v>
      </c>
      <c r="K271" s="392">
        <f t="shared" si="50"/>
        <v>51.24999999999999</v>
      </c>
    </row>
    <row r="272" spans="1:11" ht="15">
      <c r="A272" s="408">
        <v>41</v>
      </c>
      <c r="B272" s="409"/>
      <c r="C272" s="411">
        <v>642015</v>
      </c>
      <c r="D272" s="537" t="s">
        <v>339</v>
      </c>
      <c r="E272" s="373"/>
      <c r="F272" s="373"/>
      <c r="G272" s="373"/>
      <c r="H272" s="373">
        <v>130</v>
      </c>
      <c r="I272" s="373">
        <f t="shared" si="51"/>
        <v>130</v>
      </c>
      <c r="J272" s="373">
        <v>129</v>
      </c>
      <c r="K272" s="392">
        <f t="shared" si="50"/>
        <v>99.23076923076923</v>
      </c>
    </row>
    <row r="273" spans="1:11" ht="15">
      <c r="A273" s="493"/>
      <c r="B273" s="448" t="s">
        <v>292</v>
      </c>
      <c r="C273" s="494"/>
      <c r="D273" s="545"/>
      <c r="E273" s="495"/>
      <c r="F273" s="495"/>
      <c r="G273" s="495"/>
      <c r="H273" s="495"/>
      <c r="I273" s="495"/>
      <c r="J273" s="495"/>
      <c r="K273" s="496"/>
    </row>
    <row r="274" spans="1:11" ht="15">
      <c r="A274" s="412">
        <v>111</v>
      </c>
      <c r="B274" s="435"/>
      <c r="C274" s="403">
        <v>652026</v>
      </c>
      <c r="D274" s="536" t="s">
        <v>48</v>
      </c>
      <c r="E274" s="377">
        <v>2170</v>
      </c>
      <c r="F274" s="377">
        <v>-2170</v>
      </c>
      <c r="G274" s="377">
        <f>E274+F274</f>
        <v>0</v>
      </c>
      <c r="H274" s="377"/>
      <c r="I274" s="377">
        <f>G274+H274</f>
        <v>0</v>
      </c>
      <c r="J274" s="377"/>
      <c r="K274" s="404"/>
    </row>
    <row r="275" spans="1:11" ht="15">
      <c r="A275" s="497">
        <v>111</v>
      </c>
      <c r="B275" s="497" t="s">
        <v>324</v>
      </c>
      <c r="C275" s="497">
        <v>652026</v>
      </c>
      <c r="D275" s="546" t="s">
        <v>48</v>
      </c>
      <c r="E275" s="497"/>
      <c r="F275" s="498">
        <v>2170</v>
      </c>
      <c r="G275" s="498">
        <f>E275+F275</f>
        <v>2170</v>
      </c>
      <c r="H275" s="498"/>
      <c r="I275" s="498">
        <f>G275+H275</f>
        <v>2170</v>
      </c>
      <c r="J275" s="498">
        <v>542.35</v>
      </c>
      <c r="K275" s="499">
        <f t="shared" si="50"/>
        <v>24.993087557603687</v>
      </c>
    </row>
    <row r="276" spans="1:12" ht="21.75" customHeight="1">
      <c r="A276" s="500"/>
      <c r="B276" s="501"/>
      <c r="C276" s="501"/>
      <c r="D276" s="547" t="s">
        <v>201</v>
      </c>
      <c r="E276" s="502">
        <f>E3+E74+E87+E98+E101+E109+E118+E123+E127+E146+E148+E153+E158+E162+E173+E184+E186+E198+E203+E274</f>
        <v>557824</v>
      </c>
      <c r="F276" s="502">
        <f>F3+F74+F87+F98+F101+F109+F118+F123+F127+F146+F148+F153+F158+F162+F173+F184+F186+F198+F203+F274+F76+F171</f>
        <v>3088</v>
      </c>
      <c r="G276" s="502">
        <f>G3+G74+G87+G98+G101+G109+G118+G123+G127+G146+G148+G153+G158+G162+G173+G184+G186+G198+G203+G274+G76+G171+G275</f>
        <v>563413</v>
      </c>
      <c r="H276" s="502">
        <f>H3+H74+H87+H98+H101+H109+H118+H123+H127+H146+H148+H153+H158+H162+H173+H184+H186+H198+H203+H274+H76+H171</f>
        <v>17980</v>
      </c>
      <c r="I276" s="502">
        <f>I3+I74+I87+I98+I101+I109+I118+I123+I127+I146+I148+I153+I158+I162+I173+I184+I186+I198+I203+I274+I76+I171+I275</f>
        <v>581393</v>
      </c>
      <c r="J276" s="502">
        <f>J3+J74+J87+J98+J101+J109+J118+J123+J127+J146+J148+J153+J158+J162+J173+J184+J186+J198+J203+J274+J76+J171+J275</f>
        <v>260943.14</v>
      </c>
      <c r="K276" s="503">
        <f t="shared" si="50"/>
        <v>44.88240140490168</v>
      </c>
      <c r="L276" s="504"/>
    </row>
    <row r="277" spans="1:11" ht="21" customHeight="1">
      <c r="A277" s="500"/>
      <c r="B277" s="501"/>
      <c r="C277" s="501"/>
      <c r="D277" s="548" t="s">
        <v>198</v>
      </c>
      <c r="E277" s="505">
        <v>169656</v>
      </c>
      <c r="F277" s="505">
        <v>-16574</v>
      </c>
      <c r="G277" s="505">
        <f>E277+F277</f>
        <v>153082</v>
      </c>
      <c r="H277" s="505">
        <f>SUM(H278:H278)</f>
        <v>10196</v>
      </c>
      <c r="I277" s="505">
        <f>G277+H277</f>
        <v>163278</v>
      </c>
      <c r="J277" s="505">
        <v>80359</v>
      </c>
      <c r="K277" s="506"/>
    </row>
    <row r="278" spans="1:11" ht="21" customHeight="1">
      <c r="A278" s="507"/>
      <c r="B278" s="508"/>
      <c r="C278" s="508"/>
      <c r="D278" s="549" t="s">
        <v>361</v>
      </c>
      <c r="E278" s="509"/>
      <c r="F278" s="509"/>
      <c r="G278" s="510">
        <v>7200</v>
      </c>
      <c r="H278" s="509">
        <v>10196</v>
      </c>
      <c r="I278" s="510"/>
      <c r="J278" s="510">
        <v>17396</v>
      </c>
      <c r="K278" s="506"/>
    </row>
    <row r="279" spans="1:11" ht="24.75" customHeight="1" thickBot="1">
      <c r="A279" s="511"/>
      <c r="B279" s="512"/>
      <c r="C279" s="512"/>
      <c r="D279" s="550" t="s">
        <v>189</v>
      </c>
      <c r="E279" s="513">
        <f aca="true" t="shared" si="52" ref="E279:J279">SUM(E276:E277)</f>
        <v>727480</v>
      </c>
      <c r="F279" s="557">
        <f t="shared" si="52"/>
        <v>-13486</v>
      </c>
      <c r="G279" s="514">
        <f t="shared" si="52"/>
        <v>716495</v>
      </c>
      <c r="H279" s="513">
        <f t="shared" si="52"/>
        <v>28176</v>
      </c>
      <c r="I279" s="514">
        <f t="shared" si="52"/>
        <v>744671</v>
      </c>
      <c r="J279" s="514">
        <f t="shared" si="52"/>
        <v>341302.14</v>
      </c>
      <c r="K279" s="515">
        <f t="shared" si="50"/>
        <v>45.83260795707098</v>
      </c>
    </row>
  </sheetData>
  <sheetProtection/>
  <printOptions/>
  <pageMargins left="0.1968503937007874" right="0.1968503937007874" top="0.1968503937007874" bottom="0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A4" sqref="A4:K27"/>
    </sheetView>
  </sheetViews>
  <sheetFormatPr defaultColWidth="9.140625" defaultRowHeight="12.75"/>
  <cols>
    <col min="1" max="1" width="6.8515625" style="0" customWidth="1"/>
    <col min="2" max="2" width="11.7109375" style="0" customWidth="1"/>
    <col min="3" max="3" width="9.57421875" style="0" customWidth="1"/>
    <col min="4" max="4" width="36.00390625" style="0" customWidth="1"/>
    <col min="5" max="6" width="11.421875" style="0" customWidth="1"/>
    <col min="7" max="7" width="12.00390625" style="0" customWidth="1"/>
    <col min="8" max="8" width="11.00390625" style="0" customWidth="1"/>
    <col min="9" max="9" width="11.28125" style="0" customWidth="1"/>
    <col min="10" max="10" width="12.8515625" style="0" customWidth="1"/>
    <col min="11" max="11" width="8.8515625" style="0" customWidth="1"/>
  </cols>
  <sheetData>
    <row r="1" spans="1:4" ht="18">
      <c r="A1" s="319"/>
      <c r="B1" s="319"/>
      <c r="C1" s="319"/>
      <c r="D1" s="319"/>
    </row>
    <row r="2" spans="1:4" ht="18">
      <c r="A2" s="319"/>
      <c r="B2" s="319"/>
      <c r="C2" s="319"/>
      <c r="D2" s="319"/>
    </row>
    <row r="3" spans="1:6" ht="18">
      <c r="A3" s="157"/>
      <c r="C3" s="319"/>
      <c r="D3" s="319"/>
      <c r="E3" s="319"/>
      <c r="F3" s="319"/>
    </row>
    <row r="4" spans="1:3" ht="20.25">
      <c r="A4" s="157"/>
      <c r="C4" s="1"/>
    </row>
    <row r="5" ht="1.5" customHeight="1" thickBot="1"/>
    <row r="6" spans="1:11" ht="15.75" thickBot="1">
      <c r="A6" s="3" t="s">
        <v>84</v>
      </c>
      <c r="B6" s="3" t="s">
        <v>366</v>
      </c>
      <c r="C6" s="3" t="s">
        <v>55</v>
      </c>
      <c r="D6" s="275" t="s">
        <v>65</v>
      </c>
      <c r="E6" s="4" t="s">
        <v>79</v>
      </c>
      <c r="F6" s="4" t="s">
        <v>294</v>
      </c>
      <c r="G6" s="4" t="s">
        <v>79</v>
      </c>
      <c r="H6" s="4" t="s">
        <v>335</v>
      </c>
      <c r="I6" s="4" t="s">
        <v>79</v>
      </c>
      <c r="J6" s="4" t="s">
        <v>351</v>
      </c>
      <c r="K6" s="4" t="s">
        <v>355</v>
      </c>
    </row>
    <row r="7" spans="1:11" ht="15.75" thickBot="1">
      <c r="A7" s="276" t="s">
        <v>85</v>
      </c>
      <c r="B7" s="276" t="s">
        <v>62</v>
      </c>
      <c r="C7" s="5" t="s">
        <v>176</v>
      </c>
      <c r="D7" s="277"/>
      <c r="E7" s="5">
        <v>2015</v>
      </c>
      <c r="F7" s="5"/>
      <c r="G7" s="5" t="s">
        <v>295</v>
      </c>
      <c r="H7" s="5"/>
      <c r="I7" s="5" t="s">
        <v>295</v>
      </c>
      <c r="J7" s="5" t="s">
        <v>354</v>
      </c>
      <c r="K7" s="5"/>
    </row>
    <row r="8" spans="1:11" ht="15">
      <c r="A8" s="278"/>
      <c r="B8" s="278"/>
      <c r="C8" s="279"/>
      <c r="D8" s="280" t="s">
        <v>94</v>
      </c>
      <c r="E8" s="281"/>
      <c r="F8" s="281"/>
      <c r="G8" s="282"/>
      <c r="H8" s="281"/>
      <c r="I8" s="282"/>
      <c r="J8" s="282"/>
      <c r="K8" s="282"/>
    </row>
    <row r="9" spans="1:11" ht="15">
      <c r="A9" s="283">
        <v>43</v>
      </c>
      <c r="B9" s="284" t="s">
        <v>329</v>
      </c>
      <c r="C9" s="285">
        <v>717002</v>
      </c>
      <c r="D9" s="286" t="s">
        <v>289</v>
      </c>
      <c r="E9" s="287">
        <v>46000</v>
      </c>
      <c r="F9" s="287">
        <v>-6000</v>
      </c>
      <c r="G9" s="288">
        <f aca="true" t="shared" si="0" ref="G9:G15">E9+F9</f>
        <v>40000</v>
      </c>
      <c r="H9" s="287">
        <v>-2050</v>
      </c>
      <c r="I9" s="288">
        <f aca="true" t="shared" si="1" ref="I9:I17">G9+H9</f>
        <v>37950</v>
      </c>
      <c r="J9" s="288"/>
      <c r="K9" s="288"/>
    </row>
    <row r="10" spans="1:11" ht="15">
      <c r="A10" s="283">
        <v>41</v>
      </c>
      <c r="B10" s="284" t="s">
        <v>329</v>
      </c>
      <c r="C10" s="285">
        <v>717002</v>
      </c>
      <c r="D10" s="286" t="s">
        <v>289</v>
      </c>
      <c r="E10" s="287"/>
      <c r="F10" s="287">
        <v>10000</v>
      </c>
      <c r="G10" s="288">
        <f t="shared" si="0"/>
        <v>10000</v>
      </c>
      <c r="H10" s="289">
        <v>-10000</v>
      </c>
      <c r="I10" s="288">
        <f t="shared" si="1"/>
        <v>0</v>
      </c>
      <c r="J10" s="288"/>
      <c r="K10" s="290"/>
    </row>
    <row r="11" spans="1:11" ht="15">
      <c r="A11" s="283">
        <v>41</v>
      </c>
      <c r="B11" s="291" t="s">
        <v>290</v>
      </c>
      <c r="C11" s="285">
        <v>717002</v>
      </c>
      <c r="D11" s="292" t="s">
        <v>300</v>
      </c>
      <c r="E11" s="287"/>
      <c r="F11" s="287">
        <v>3500</v>
      </c>
      <c r="G11" s="288">
        <f t="shared" si="0"/>
        <v>3500</v>
      </c>
      <c r="H11" s="289">
        <v>2000</v>
      </c>
      <c r="I11" s="288">
        <f t="shared" si="1"/>
        <v>5500</v>
      </c>
      <c r="J11" s="288">
        <v>214</v>
      </c>
      <c r="K11" s="290"/>
    </row>
    <row r="12" spans="1:11" ht="15">
      <c r="A12" s="283">
        <v>46</v>
      </c>
      <c r="B12" s="291" t="s">
        <v>290</v>
      </c>
      <c r="C12" s="285">
        <v>717002</v>
      </c>
      <c r="D12" s="292" t="s">
        <v>300</v>
      </c>
      <c r="E12" s="293"/>
      <c r="F12" s="293">
        <v>4549</v>
      </c>
      <c r="G12" s="288">
        <f t="shared" si="0"/>
        <v>4549</v>
      </c>
      <c r="H12" s="293">
        <v>30</v>
      </c>
      <c r="I12" s="288">
        <f t="shared" si="1"/>
        <v>4579</v>
      </c>
      <c r="J12" s="288">
        <v>4579</v>
      </c>
      <c r="K12" s="290">
        <v>100</v>
      </c>
    </row>
    <row r="13" spans="1:11" ht="15">
      <c r="A13" s="294">
        <v>43</v>
      </c>
      <c r="B13" s="291" t="s">
        <v>290</v>
      </c>
      <c r="C13" s="295">
        <v>717002</v>
      </c>
      <c r="D13" s="292" t="s">
        <v>300</v>
      </c>
      <c r="E13" s="296"/>
      <c r="F13" s="296">
        <v>6000</v>
      </c>
      <c r="G13" s="288">
        <f t="shared" si="0"/>
        <v>6000</v>
      </c>
      <c r="H13" s="296"/>
      <c r="I13" s="288">
        <f t="shared" si="1"/>
        <v>6000</v>
      </c>
      <c r="J13" s="288">
        <v>6000</v>
      </c>
      <c r="K13" s="290">
        <v>100</v>
      </c>
    </row>
    <row r="14" spans="1:11" ht="15">
      <c r="A14" s="294">
        <v>43</v>
      </c>
      <c r="B14" s="284" t="s">
        <v>329</v>
      </c>
      <c r="C14" s="295">
        <v>713001</v>
      </c>
      <c r="D14" s="297" t="s">
        <v>302</v>
      </c>
      <c r="E14" s="296"/>
      <c r="F14" s="296"/>
      <c r="G14" s="288"/>
      <c r="H14" s="296">
        <v>2050</v>
      </c>
      <c r="I14" s="288">
        <f t="shared" si="1"/>
        <v>2050</v>
      </c>
      <c r="J14" s="288">
        <v>2050</v>
      </c>
      <c r="K14" s="290">
        <v>100</v>
      </c>
    </row>
    <row r="15" spans="1:11" ht="15">
      <c r="A15" s="294">
        <v>41</v>
      </c>
      <c r="B15" s="284" t="s">
        <v>329</v>
      </c>
      <c r="C15" s="295">
        <v>713001</v>
      </c>
      <c r="D15" s="297" t="s">
        <v>302</v>
      </c>
      <c r="E15" s="296"/>
      <c r="F15" s="296">
        <v>4050</v>
      </c>
      <c r="G15" s="288">
        <f t="shared" si="0"/>
        <v>4050</v>
      </c>
      <c r="H15" s="296">
        <v>-4050</v>
      </c>
      <c r="I15" s="288">
        <f t="shared" si="1"/>
        <v>0</v>
      </c>
      <c r="J15" s="288"/>
      <c r="K15" s="290"/>
    </row>
    <row r="16" spans="1:11" ht="15">
      <c r="A16" s="294">
        <v>46</v>
      </c>
      <c r="B16" s="284" t="s">
        <v>329</v>
      </c>
      <c r="C16" s="295">
        <v>701301</v>
      </c>
      <c r="D16" s="297" t="s">
        <v>302</v>
      </c>
      <c r="E16" s="296"/>
      <c r="F16" s="296"/>
      <c r="G16" s="298"/>
      <c r="H16" s="296">
        <v>2000</v>
      </c>
      <c r="I16" s="288">
        <f t="shared" si="1"/>
        <v>2000</v>
      </c>
      <c r="J16" s="288">
        <v>2000</v>
      </c>
      <c r="K16" s="290">
        <v>100</v>
      </c>
    </row>
    <row r="17" spans="1:11" ht="15">
      <c r="A17" s="294">
        <v>41</v>
      </c>
      <c r="B17" s="284">
        <v>43983</v>
      </c>
      <c r="C17" s="295">
        <v>717001</v>
      </c>
      <c r="D17" s="297" t="s">
        <v>337</v>
      </c>
      <c r="E17" s="296"/>
      <c r="F17" s="296"/>
      <c r="G17" s="298"/>
      <c r="H17" s="296">
        <v>1016</v>
      </c>
      <c r="I17" s="288">
        <f t="shared" si="1"/>
        <v>1016</v>
      </c>
      <c r="J17" s="288">
        <v>1015</v>
      </c>
      <c r="K17" s="290">
        <v>99.9</v>
      </c>
    </row>
    <row r="18" spans="1:11" ht="15.75" thickBot="1">
      <c r="A18" s="299"/>
      <c r="B18" s="299"/>
      <c r="C18" s="299"/>
      <c r="D18" s="300" t="s">
        <v>58</v>
      </c>
      <c r="E18" s="301">
        <f>SUM(E9:E15)</f>
        <v>46000</v>
      </c>
      <c r="F18" s="301">
        <f>SUM(F9:F15)</f>
        <v>22099</v>
      </c>
      <c r="G18" s="302">
        <f>SUM(G9:G15)</f>
        <v>68099</v>
      </c>
      <c r="H18" s="301">
        <f>SUM(H9:H17)</f>
        <v>-9004</v>
      </c>
      <c r="I18" s="302">
        <f>SUM(I9:I17)</f>
        <v>59095</v>
      </c>
      <c r="J18" s="302">
        <f>SUM(J9:J17)</f>
        <v>15858</v>
      </c>
      <c r="K18" s="303">
        <f>J18/I18*100</f>
        <v>26.83475759370505</v>
      </c>
    </row>
    <row r="19" spans="1:11" ht="14.25">
      <c r="A19" s="304"/>
      <c r="B19" s="304"/>
      <c r="C19" s="304"/>
      <c r="D19" s="304"/>
      <c r="E19" s="304"/>
      <c r="F19" s="304"/>
      <c r="G19" s="304"/>
      <c r="H19" s="304"/>
      <c r="I19" s="304"/>
      <c r="J19" s="304"/>
      <c r="K19" s="304"/>
    </row>
    <row r="20" spans="1:11" ht="15" thickBot="1">
      <c r="A20" s="305"/>
      <c r="B20" s="304"/>
      <c r="C20" s="304"/>
      <c r="D20" s="304"/>
      <c r="E20" s="304"/>
      <c r="F20" s="304"/>
      <c r="G20" s="304"/>
      <c r="H20" s="304"/>
      <c r="I20" s="304"/>
      <c r="J20" s="304"/>
      <c r="K20" s="304"/>
    </row>
    <row r="21" spans="1:11" ht="15.75" thickBot="1">
      <c r="A21" s="3"/>
      <c r="B21" s="3" t="s">
        <v>63</v>
      </c>
      <c r="C21" s="3" t="s">
        <v>55</v>
      </c>
      <c r="D21" s="306" t="s">
        <v>80</v>
      </c>
      <c r="E21" s="4" t="s">
        <v>79</v>
      </c>
      <c r="F21" s="4" t="s">
        <v>294</v>
      </c>
      <c r="G21" s="4" t="s">
        <v>79</v>
      </c>
      <c r="H21" s="4" t="s">
        <v>294</v>
      </c>
      <c r="I21" s="4" t="s">
        <v>79</v>
      </c>
      <c r="J21" s="4" t="s">
        <v>351</v>
      </c>
      <c r="K21" s="4" t="s">
        <v>355</v>
      </c>
    </row>
    <row r="22" spans="1:11" ht="15.75" thickBot="1">
      <c r="A22" s="3"/>
      <c r="B22" s="3" t="s">
        <v>62</v>
      </c>
      <c r="C22" s="5" t="s">
        <v>62</v>
      </c>
      <c r="D22" s="307"/>
      <c r="E22" s="5">
        <v>2015</v>
      </c>
      <c r="F22" s="5"/>
      <c r="G22" s="5" t="s">
        <v>295</v>
      </c>
      <c r="H22" s="5"/>
      <c r="I22" s="5" t="s">
        <v>295</v>
      </c>
      <c r="J22" s="5" t="s">
        <v>354</v>
      </c>
      <c r="K22" s="5"/>
    </row>
    <row r="23" spans="1:11" ht="15">
      <c r="A23" s="283">
        <v>41</v>
      </c>
      <c r="B23" s="308" t="s">
        <v>134</v>
      </c>
      <c r="C23" s="283">
        <v>821005</v>
      </c>
      <c r="D23" s="11" t="s">
        <v>32</v>
      </c>
      <c r="E23" s="14">
        <v>6640</v>
      </c>
      <c r="F23" s="206"/>
      <c r="G23" s="207">
        <v>6640</v>
      </c>
      <c r="H23" s="206"/>
      <c r="I23" s="207">
        <v>6640</v>
      </c>
      <c r="J23" s="207">
        <v>3403</v>
      </c>
      <c r="K23" s="249">
        <f>J23/I23*100</f>
        <v>51.24999999999999</v>
      </c>
    </row>
    <row r="24" spans="1:11" ht="15">
      <c r="A24" s="283">
        <v>41</v>
      </c>
      <c r="B24" s="308" t="s">
        <v>134</v>
      </c>
      <c r="C24" s="283">
        <v>821005</v>
      </c>
      <c r="D24" s="11" t="s">
        <v>59</v>
      </c>
      <c r="E24" s="14">
        <v>6200</v>
      </c>
      <c r="F24" s="206"/>
      <c r="G24" s="207">
        <v>6200</v>
      </c>
      <c r="H24" s="206"/>
      <c r="I24" s="207">
        <v>6200</v>
      </c>
      <c r="J24" s="207"/>
      <c r="K24" s="249">
        <f>J24/I24*100</f>
        <v>0</v>
      </c>
    </row>
    <row r="25" spans="1:11" ht="15">
      <c r="A25" s="283">
        <v>46</v>
      </c>
      <c r="B25" s="308" t="s">
        <v>134</v>
      </c>
      <c r="C25" s="283">
        <v>821005</v>
      </c>
      <c r="D25" s="11" t="s">
        <v>59</v>
      </c>
      <c r="E25" s="14">
        <v>15000</v>
      </c>
      <c r="F25" s="206"/>
      <c r="G25" s="207">
        <v>15000</v>
      </c>
      <c r="H25" s="206"/>
      <c r="I25" s="207">
        <v>15000</v>
      </c>
      <c r="J25" s="207">
        <v>11046</v>
      </c>
      <c r="K25" s="249">
        <f>J25/I25*100</f>
        <v>73.64</v>
      </c>
    </row>
    <row r="26" spans="1:11" ht="15.75" thickBot="1">
      <c r="A26" s="299"/>
      <c r="B26" s="299"/>
      <c r="C26" s="299"/>
      <c r="D26" s="300" t="s">
        <v>81</v>
      </c>
      <c r="E26" s="301">
        <f aca="true" t="shared" si="2" ref="E26:J26">SUM(E23:E25)</f>
        <v>27840</v>
      </c>
      <c r="F26" s="309">
        <f t="shared" si="2"/>
        <v>0</v>
      </c>
      <c r="G26" s="310">
        <f t="shared" si="2"/>
        <v>27840</v>
      </c>
      <c r="H26" s="309">
        <f t="shared" si="2"/>
        <v>0</v>
      </c>
      <c r="I26" s="310">
        <f t="shared" si="2"/>
        <v>27840</v>
      </c>
      <c r="J26" s="310">
        <f t="shared" si="2"/>
        <v>14449</v>
      </c>
      <c r="K26" s="310">
        <f>J26/I26*100</f>
        <v>51.900143678160916</v>
      </c>
    </row>
  </sheetData>
  <sheetProtection/>
  <mergeCells count="3">
    <mergeCell ref="A2:D2"/>
    <mergeCell ref="A1:D1"/>
    <mergeCell ref="C3:F3"/>
  </mergeCells>
  <printOptions/>
  <pageMargins left="0.1968503937007874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H41"/>
  <sheetViews>
    <sheetView zoomScalePageLayoutView="0" workbookViewId="0" topLeftCell="A1">
      <selection activeCell="J3" sqref="J3"/>
    </sheetView>
  </sheetViews>
  <sheetFormatPr defaultColWidth="9.140625" defaultRowHeight="12.75"/>
  <cols>
    <col min="1" max="1" width="43.57421875" style="0" customWidth="1"/>
    <col min="2" max="3" width="13.57421875" style="0" customWidth="1"/>
    <col min="4" max="4" width="13.421875" style="0" customWidth="1"/>
    <col min="5" max="5" width="15.8515625" style="0" hidden="1" customWidth="1"/>
    <col min="6" max="6" width="14.421875" style="0" customWidth="1"/>
    <col min="7" max="9" width="13.421875" style="0" customWidth="1"/>
    <col min="10" max="10" width="16.00390625" style="0" customWidth="1"/>
    <col min="11" max="11" width="13.140625" style="0" customWidth="1"/>
    <col min="12" max="12" width="12.00390625" style="0" customWidth="1"/>
    <col min="13" max="13" width="12.8515625" style="0" customWidth="1"/>
  </cols>
  <sheetData>
    <row r="2" spans="1:13" ht="20.25">
      <c r="A2" s="324" t="s">
        <v>77</v>
      </c>
      <c r="B2" s="325"/>
      <c r="C2" s="325"/>
      <c r="D2" s="325"/>
      <c r="E2" s="325"/>
      <c r="F2" s="325"/>
      <c r="G2" s="325"/>
      <c r="H2" s="325"/>
      <c r="I2" s="325"/>
      <c r="J2" s="271"/>
      <c r="K2" s="271"/>
      <c r="L2" s="271"/>
      <c r="M2" s="271"/>
    </row>
    <row r="3" spans="1:13" ht="12.7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5" ht="13.5" thickBot="1"/>
    <row r="6" spans="1:9" ht="15.75">
      <c r="A6" s="3"/>
      <c r="B6" s="33" t="s">
        <v>79</v>
      </c>
      <c r="C6" s="33" t="s">
        <v>294</v>
      </c>
      <c r="D6" s="33" t="s">
        <v>79</v>
      </c>
      <c r="E6" s="175" t="s">
        <v>79</v>
      </c>
      <c r="F6" s="33" t="s">
        <v>335</v>
      </c>
      <c r="G6" s="33" t="s">
        <v>79</v>
      </c>
      <c r="H6" s="33" t="s">
        <v>351</v>
      </c>
      <c r="I6" s="33" t="s">
        <v>362</v>
      </c>
    </row>
    <row r="7" spans="1:9" ht="16.5" thickBot="1">
      <c r="A7" s="5"/>
      <c r="B7" s="34">
        <v>2015</v>
      </c>
      <c r="C7" s="34"/>
      <c r="D7" s="34" t="s">
        <v>295</v>
      </c>
      <c r="E7" s="176">
        <v>2016</v>
      </c>
      <c r="F7" s="34"/>
      <c r="G7" s="34" t="s">
        <v>295</v>
      </c>
      <c r="H7" s="250">
        <v>42185</v>
      </c>
      <c r="I7" s="250"/>
    </row>
    <row r="8" spans="1:9" ht="15">
      <c r="A8" s="9"/>
      <c r="B8" s="13"/>
      <c r="C8" s="13"/>
      <c r="D8" s="89"/>
      <c r="E8" s="177"/>
      <c r="F8" s="13"/>
      <c r="G8" s="89"/>
      <c r="H8" s="89"/>
      <c r="I8" s="89"/>
    </row>
    <row r="9" spans="1:34" ht="15">
      <c r="A9" s="148" t="s">
        <v>20</v>
      </c>
      <c r="B9" s="14">
        <f>'bezne výdavky'!E276</f>
        <v>557824</v>
      </c>
      <c r="C9" s="14">
        <f>'bezne výdavky'!F276</f>
        <v>3088</v>
      </c>
      <c r="D9" s="90">
        <f>'bezne výdavky'!G276</f>
        <v>563413</v>
      </c>
      <c r="E9" s="178"/>
      <c r="F9" s="14">
        <f>'bezne výdavky'!H276</f>
        <v>17980</v>
      </c>
      <c r="G9" s="90">
        <f>D9+F9</f>
        <v>581393</v>
      </c>
      <c r="H9" s="90">
        <f>'bezne výdavky'!J276</f>
        <v>260943.14</v>
      </c>
      <c r="I9" s="251">
        <f>H9/G9*100</f>
        <v>44.88240140490168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</row>
    <row r="10" spans="1:34" ht="15">
      <c r="A10" s="148" t="s">
        <v>90</v>
      </c>
      <c r="B10" s="14">
        <f>'bezne výdavky'!E277</f>
        <v>169656</v>
      </c>
      <c r="C10" s="14">
        <f>'bezne výdavky'!F277</f>
        <v>-16574</v>
      </c>
      <c r="D10" s="90">
        <f>'bezne výdavky'!G277</f>
        <v>153082</v>
      </c>
      <c r="E10" s="178"/>
      <c r="F10" s="14">
        <f>'bezne výdavky'!H277</f>
        <v>10196</v>
      </c>
      <c r="G10" s="90">
        <f>D10+F10</f>
        <v>163278</v>
      </c>
      <c r="H10" s="90">
        <f>'bezne výdavky'!J277</f>
        <v>80359</v>
      </c>
      <c r="I10" s="251">
        <f aca="true" t="shared" si="0" ref="I10:I18">H10/G10*100</f>
        <v>49.216060951261035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</row>
    <row r="11" spans="1:34" ht="14.25">
      <c r="A11" s="149" t="s">
        <v>9</v>
      </c>
      <c r="B11" s="147">
        <f aca="true" t="shared" si="1" ref="B11:G11">SUM(B9:B10)</f>
        <v>727480</v>
      </c>
      <c r="C11" s="147">
        <f t="shared" si="1"/>
        <v>-13486</v>
      </c>
      <c r="D11" s="185">
        <f t="shared" si="1"/>
        <v>716495</v>
      </c>
      <c r="E11" s="179">
        <f t="shared" si="1"/>
        <v>0</v>
      </c>
      <c r="F11" s="147">
        <f t="shared" si="1"/>
        <v>28176</v>
      </c>
      <c r="G11" s="185">
        <f t="shared" si="1"/>
        <v>744671</v>
      </c>
      <c r="H11" s="185">
        <f>SUM(H9:H10)</f>
        <v>341302.14</v>
      </c>
      <c r="I11" s="252">
        <f t="shared" si="0"/>
        <v>45.83260795707098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</row>
    <row r="12" spans="1:34" ht="15">
      <c r="A12" s="2"/>
      <c r="B12" s="17"/>
      <c r="C12" s="17"/>
      <c r="D12" s="91"/>
      <c r="E12" s="180"/>
      <c r="F12" s="17"/>
      <c r="G12" s="91"/>
      <c r="H12" s="91"/>
      <c r="I12" s="253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</row>
    <row r="13" spans="1:34" ht="14.25">
      <c r="A13" s="149" t="s">
        <v>11</v>
      </c>
      <c r="B13" s="150">
        <f>'Kap.výd'!E18</f>
        <v>46000</v>
      </c>
      <c r="C13" s="150">
        <f>'Kap.výd'!F18</f>
        <v>22099</v>
      </c>
      <c r="D13" s="186">
        <f>'Kap.výd'!G18</f>
        <v>68099</v>
      </c>
      <c r="E13" s="181">
        <f>'Kap.výd'!G18</f>
        <v>68099</v>
      </c>
      <c r="F13" s="150">
        <f>'Kap.výd'!H18</f>
        <v>-9004</v>
      </c>
      <c r="G13" s="186">
        <f>D13+F13</f>
        <v>59095</v>
      </c>
      <c r="H13" s="186">
        <f>'Kap.výd'!J18</f>
        <v>15858</v>
      </c>
      <c r="I13" s="254">
        <f t="shared" si="0"/>
        <v>26.83475759370505</v>
      </c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</row>
    <row r="14" spans="1:34" ht="15">
      <c r="A14" s="9"/>
      <c r="B14" s="14"/>
      <c r="C14" s="14"/>
      <c r="D14" s="90"/>
      <c r="E14" s="182"/>
      <c r="F14" s="14"/>
      <c r="G14" s="90"/>
      <c r="H14" s="90"/>
      <c r="I14" s="251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</row>
    <row r="15" spans="1:34" ht="15">
      <c r="A15" s="11" t="s">
        <v>32</v>
      </c>
      <c r="B15" s="14">
        <v>6640</v>
      </c>
      <c r="C15" s="14"/>
      <c r="D15" s="90">
        <v>6640</v>
      </c>
      <c r="E15" s="178"/>
      <c r="F15" s="14"/>
      <c r="G15" s="90"/>
      <c r="H15" s="90"/>
      <c r="I15" s="251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</row>
    <row r="16" spans="1:34" ht="15">
      <c r="A16" s="11" t="s">
        <v>59</v>
      </c>
      <c r="B16" s="14">
        <v>21200</v>
      </c>
      <c r="C16" s="14"/>
      <c r="D16" s="90">
        <v>21200</v>
      </c>
      <c r="E16" s="182"/>
      <c r="F16" s="14"/>
      <c r="G16" s="90"/>
      <c r="H16" s="90"/>
      <c r="I16" s="251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</row>
    <row r="17" spans="1:34" ht="15">
      <c r="A17" s="151" t="s">
        <v>40</v>
      </c>
      <c r="B17" s="147">
        <f>SUM(B15:B16)</f>
        <v>27840</v>
      </c>
      <c r="C17" s="147">
        <f>SUM(C15:C16)</f>
        <v>0</v>
      </c>
      <c r="D17" s="185">
        <f>SUM(D15:D16)</f>
        <v>27840</v>
      </c>
      <c r="E17" s="183">
        <f>SUM(E15:E16)</f>
        <v>0</v>
      </c>
      <c r="F17" s="147">
        <f>'Kap.výd'!H26</f>
        <v>0</v>
      </c>
      <c r="G17" s="185">
        <f>D17+F17</f>
        <v>27840</v>
      </c>
      <c r="H17" s="185">
        <f>'Kap.výd'!J26</f>
        <v>14449</v>
      </c>
      <c r="I17" s="252">
        <f t="shared" si="0"/>
        <v>51.900143678160916</v>
      </c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</row>
    <row r="18" spans="1:34" ht="15" thickBot="1">
      <c r="A18" s="12" t="s">
        <v>22</v>
      </c>
      <c r="B18" s="18">
        <f aca="true" t="shared" si="2" ref="B18:G18">B11+B13+B17</f>
        <v>801320</v>
      </c>
      <c r="C18" s="18">
        <f t="shared" si="2"/>
        <v>8613</v>
      </c>
      <c r="D18" s="92">
        <f t="shared" si="2"/>
        <v>812434</v>
      </c>
      <c r="E18" s="184">
        <f t="shared" si="2"/>
        <v>68099</v>
      </c>
      <c r="F18" s="18">
        <f t="shared" si="2"/>
        <v>19172</v>
      </c>
      <c r="G18" s="92">
        <f t="shared" si="2"/>
        <v>831606</v>
      </c>
      <c r="H18" s="92">
        <f>H11+H13+H17</f>
        <v>371609.14</v>
      </c>
      <c r="I18" s="255">
        <f t="shared" si="0"/>
        <v>44.68572136324173</v>
      </c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</row>
    <row r="19" spans="1:34" ht="14.25">
      <c r="A19" s="81"/>
      <c r="B19" s="82"/>
      <c r="C19" s="82"/>
      <c r="D19" s="82"/>
      <c r="E19" s="83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</row>
    <row r="20" spans="1:34" ht="15" thickBot="1">
      <c r="A20" s="81"/>
      <c r="B20" s="82"/>
      <c r="C20" s="82"/>
      <c r="D20" s="82"/>
      <c r="E20" s="83"/>
      <c r="F20" s="82"/>
      <c r="G20" s="84"/>
      <c r="H20" s="84"/>
      <c r="I20" s="84"/>
      <c r="J20" s="85"/>
      <c r="K20" s="84"/>
      <c r="L20" s="84"/>
      <c r="M20" s="84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</row>
    <row r="21" spans="1:34" ht="15.75">
      <c r="A21" s="4"/>
      <c r="B21" s="33" t="s">
        <v>79</v>
      </c>
      <c r="C21" s="33" t="s">
        <v>294</v>
      </c>
      <c r="D21" s="33" t="s">
        <v>79</v>
      </c>
      <c r="E21" s="175" t="s">
        <v>79</v>
      </c>
      <c r="F21" s="33" t="s">
        <v>335</v>
      </c>
      <c r="G21" s="33" t="s">
        <v>79</v>
      </c>
      <c r="H21" s="33" t="s">
        <v>351</v>
      </c>
      <c r="I21" s="33" t="s">
        <v>362</v>
      </c>
      <c r="J21" s="85"/>
      <c r="K21" s="84"/>
      <c r="L21" s="84"/>
      <c r="M21" s="84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</row>
    <row r="22" spans="1:34" ht="16.5" thickBot="1">
      <c r="A22" s="5"/>
      <c r="B22" s="34">
        <v>2015</v>
      </c>
      <c r="C22" s="34"/>
      <c r="D22" s="34" t="s">
        <v>295</v>
      </c>
      <c r="E22" s="176">
        <v>2016</v>
      </c>
      <c r="F22" s="34"/>
      <c r="G22" s="34" t="s">
        <v>295</v>
      </c>
      <c r="H22" s="250">
        <v>42185</v>
      </c>
      <c r="I22" s="250"/>
      <c r="J22" s="85"/>
      <c r="K22" s="84"/>
      <c r="L22" s="84"/>
      <c r="M22" s="84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</row>
    <row r="23" spans="1:34" ht="14.25">
      <c r="A23" s="9"/>
      <c r="B23" s="10"/>
      <c r="C23" s="10"/>
      <c r="D23" s="190"/>
      <c r="E23" s="187"/>
      <c r="F23" s="10"/>
      <c r="G23" s="10"/>
      <c r="H23" s="10"/>
      <c r="I23" s="190"/>
      <c r="J23" s="85"/>
      <c r="K23" s="84"/>
      <c r="L23" s="84"/>
      <c r="M23" s="84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</row>
    <row r="24" spans="1:34" ht="15">
      <c r="A24" s="191" t="s">
        <v>72</v>
      </c>
      <c r="B24" s="10">
        <f>príjmy!D70</f>
        <v>739180</v>
      </c>
      <c r="C24" s="10">
        <f>príjmy!E70</f>
        <v>8493</v>
      </c>
      <c r="D24" s="190">
        <f>príjmy!F70</f>
        <v>747673</v>
      </c>
      <c r="E24" s="187">
        <f>príjmy!F70</f>
        <v>747673</v>
      </c>
      <c r="F24" s="10">
        <f>príjmy!G70</f>
        <v>16751</v>
      </c>
      <c r="G24" s="10">
        <f>D24+F24</f>
        <v>764424</v>
      </c>
      <c r="H24" s="10">
        <f>príjmy!I70</f>
        <v>408151.5</v>
      </c>
      <c r="I24" s="267">
        <f>H24/G24*100</f>
        <v>53.39333929860914</v>
      </c>
      <c r="J24" s="85"/>
      <c r="K24" s="84"/>
      <c r="L24" s="84"/>
      <c r="M24" s="84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</row>
    <row r="25" spans="1:34" ht="15">
      <c r="A25" s="191" t="s">
        <v>247</v>
      </c>
      <c r="B25" s="15">
        <f>príjmy!D80</f>
        <v>0</v>
      </c>
      <c r="C25" s="15">
        <f>príjmy!E80</f>
        <v>0</v>
      </c>
      <c r="D25" s="192">
        <f>príjmy!F80</f>
        <v>0</v>
      </c>
      <c r="E25" s="188">
        <f>príjmy!F80</f>
        <v>0</v>
      </c>
      <c r="F25" s="15">
        <f>príjmy!G80</f>
        <v>1000</v>
      </c>
      <c r="G25" s="15">
        <f>D25+F25</f>
        <v>1000</v>
      </c>
      <c r="H25" s="15">
        <f>E25+G25</f>
        <v>1000</v>
      </c>
      <c r="I25" s="268">
        <f aca="true" t="shared" si="3" ref="I25:I34">H25/G25*100</f>
        <v>100</v>
      </c>
      <c r="J25" s="85"/>
      <c r="K25" s="84"/>
      <c r="L25" s="84"/>
      <c r="M25" s="84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</row>
    <row r="26" spans="1:34" ht="14.25">
      <c r="A26" s="149" t="s">
        <v>8</v>
      </c>
      <c r="B26" s="147">
        <f>SUM(B24:B25)</f>
        <v>739180</v>
      </c>
      <c r="C26" s="147">
        <f>SUM(C24:C25)</f>
        <v>8493</v>
      </c>
      <c r="D26" s="185">
        <f>SUM(D24:D25)</f>
        <v>747673</v>
      </c>
      <c r="E26" s="179">
        <f>SUM(E24:E25)</f>
        <v>747673</v>
      </c>
      <c r="F26" s="147">
        <f>SUM(F24:F25)</f>
        <v>17751</v>
      </c>
      <c r="G26" s="147">
        <f>D26+F26</f>
        <v>765424</v>
      </c>
      <c r="H26" s="147">
        <f>SUM(H24:H25)</f>
        <v>409151.5</v>
      </c>
      <c r="I26" s="252">
        <f t="shared" si="3"/>
        <v>53.454229289909904</v>
      </c>
      <c r="J26" s="85"/>
      <c r="K26" s="84"/>
      <c r="L26" s="84"/>
      <c r="M26" s="84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</row>
    <row r="27" spans="1:34" ht="15">
      <c r="A27" s="191"/>
      <c r="B27" s="14"/>
      <c r="C27" s="14"/>
      <c r="D27" s="90"/>
      <c r="E27" s="178"/>
      <c r="F27" s="14"/>
      <c r="G27" s="227"/>
      <c r="H27" s="227"/>
      <c r="I27" s="269"/>
      <c r="J27" s="85"/>
      <c r="K27" s="84"/>
      <c r="L27" s="84"/>
      <c r="M27" s="84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</row>
    <row r="28" spans="1:34" ht="14.25">
      <c r="A28" s="193"/>
      <c r="B28" s="15"/>
      <c r="C28" s="15"/>
      <c r="D28" s="192"/>
      <c r="E28" s="188"/>
      <c r="F28" s="15"/>
      <c r="G28" s="227"/>
      <c r="H28" s="227"/>
      <c r="I28" s="269"/>
      <c r="J28" s="85"/>
      <c r="K28" s="84"/>
      <c r="L28" s="84"/>
      <c r="M28" s="84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</row>
    <row r="29" spans="1:34" ht="14.25">
      <c r="A29" s="194" t="s">
        <v>10</v>
      </c>
      <c r="B29" s="147">
        <f>príjmy!D74</f>
        <v>46000</v>
      </c>
      <c r="C29" s="147">
        <f>príjmy!E74</f>
        <v>0</v>
      </c>
      <c r="D29" s="185">
        <f>B29+C29</f>
        <v>46000</v>
      </c>
      <c r="E29" s="179">
        <f>príjmy!F74</f>
        <v>46000</v>
      </c>
      <c r="F29" s="147">
        <f>príjmy!G74</f>
        <v>0</v>
      </c>
      <c r="G29" s="147">
        <f>D29+F29</f>
        <v>46000</v>
      </c>
      <c r="H29" s="147">
        <f>príjmy!I74</f>
        <v>8476</v>
      </c>
      <c r="I29" s="252">
        <f t="shared" si="3"/>
        <v>18.42608695652174</v>
      </c>
      <c r="J29" s="85"/>
      <c r="K29" s="84"/>
      <c r="L29" s="84"/>
      <c r="M29" s="84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</row>
    <row r="30" spans="1:34" ht="15">
      <c r="A30" s="195"/>
      <c r="B30" s="14"/>
      <c r="C30" s="14"/>
      <c r="D30" s="90"/>
      <c r="E30" s="178"/>
      <c r="F30" s="14"/>
      <c r="G30" s="227"/>
      <c r="H30" s="227"/>
      <c r="I30" s="269"/>
      <c r="J30" s="85"/>
      <c r="K30" s="84"/>
      <c r="L30" s="84"/>
      <c r="M30" s="84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</row>
    <row r="31" spans="1:34" ht="15">
      <c r="A31" s="195"/>
      <c r="B31" s="14"/>
      <c r="C31" s="14"/>
      <c r="D31" s="90"/>
      <c r="E31" s="178"/>
      <c r="F31" s="14"/>
      <c r="G31" s="227"/>
      <c r="H31" s="227"/>
      <c r="I31" s="269"/>
      <c r="J31" s="85"/>
      <c r="K31" s="84"/>
      <c r="L31" s="84"/>
      <c r="M31" s="84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</row>
    <row r="32" spans="1:34" ht="14.25">
      <c r="A32" s="196"/>
      <c r="B32" s="15"/>
      <c r="C32" s="15"/>
      <c r="D32" s="192"/>
      <c r="E32" s="188"/>
      <c r="F32" s="15"/>
      <c r="G32" s="227"/>
      <c r="H32" s="227"/>
      <c r="I32" s="269"/>
      <c r="J32" s="85"/>
      <c r="K32" s="84"/>
      <c r="L32" s="84"/>
      <c r="M32" s="84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</row>
    <row r="33" spans="1:34" ht="14.25">
      <c r="A33" s="194" t="s">
        <v>60</v>
      </c>
      <c r="B33" s="147">
        <f>príjmy!D79</f>
        <v>16140</v>
      </c>
      <c r="C33" s="147">
        <f>príjmy!E79</f>
        <v>4549</v>
      </c>
      <c r="D33" s="185">
        <f>príjmy!F79</f>
        <v>20689</v>
      </c>
      <c r="E33" s="179">
        <f>príjmy!F79</f>
        <v>20689</v>
      </c>
      <c r="F33" s="147">
        <f>príjmy!G79</f>
        <v>2833</v>
      </c>
      <c r="G33" s="147">
        <f>D33+F33</f>
        <v>23522</v>
      </c>
      <c r="H33" s="147">
        <f>príjmy!I79</f>
        <v>14074</v>
      </c>
      <c r="I33" s="252">
        <f t="shared" si="3"/>
        <v>59.83334750446391</v>
      </c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</row>
    <row r="34" spans="1:34" ht="15" thickBot="1">
      <c r="A34" s="197" t="s">
        <v>61</v>
      </c>
      <c r="B34" s="19">
        <f aca="true" t="shared" si="4" ref="B34:G34">B33+B29+B26</f>
        <v>801320</v>
      </c>
      <c r="C34" s="19">
        <f t="shared" si="4"/>
        <v>13042</v>
      </c>
      <c r="D34" s="198">
        <f t="shared" si="4"/>
        <v>814362</v>
      </c>
      <c r="E34" s="189">
        <f t="shared" si="4"/>
        <v>814362</v>
      </c>
      <c r="F34" s="19">
        <f t="shared" si="4"/>
        <v>20584</v>
      </c>
      <c r="G34" s="19">
        <f t="shared" si="4"/>
        <v>834946</v>
      </c>
      <c r="H34" s="19">
        <f>H33+H29+H26</f>
        <v>431701.5</v>
      </c>
      <c r="I34" s="270">
        <f t="shared" si="3"/>
        <v>51.704122182751945</v>
      </c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</row>
    <row r="35" spans="2:34" ht="12.75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</row>
    <row r="36" spans="2:34" ht="12.75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</row>
    <row r="37" spans="2:34" ht="12.75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</row>
    <row r="38" spans="2:33" ht="13.5" thickBot="1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</row>
    <row r="39" spans="1:33" ht="14.25">
      <c r="A39" s="6" t="s">
        <v>13</v>
      </c>
      <c r="B39" s="20">
        <f aca="true" t="shared" si="5" ref="B39:G39">B34</f>
        <v>801320</v>
      </c>
      <c r="C39" s="20">
        <f t="shared" si="5"/>
        <v>13042</v>
      </c>
      <c r="D39" s="21">
        <f t="shared" si="5"/>
        <v>814362</v>
      </c>
      <c r="E39" s="21">
        <f t="shared" si="5"/>
        <v>814362</v>
      </c>
      <c r="F39" s="20">
        <f t="shared" si="5"/>
        <v>20584</v>
      </c>
      <c r="G39" s="21">
        <f t="shared" si="5"/>
        <v>834946</v>
      </c>
      <c r="H39" s="20">
        <f>H34</f>
        <v>431701.5</v>
      </c>
      <c r="I39" s="258">
        <f>H39/G39*100</f>
        <v>51.704122182751945</v>
      </c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</row>
    <row r="40" spans="1:33" ht="14.25">
      <c r="A40" s="7" t="s">
        <v>7</v>
      </c>
      <c r="B40" s="22">
        <f aca="true" t="shared" si="6" ref="B40:G40">B18</f>
        <v>801320</v>
      </c>
      <c r="C40" s="22">
        <f t="shared" si="6"/>
        <v>8613</v>
      </c>
      <c r="D40" s="23">
        <f t="shared" si="6"/>
        <v>812434</v>
      </c>
      <c r="E40" s="23">
        <f t="shared" si="6"/>
        <v>68099</v>
      </c>
      <c r="F40" s="22">
        <f t="shared" si="6"/>
        <v>19172</v>
      </c>
      <c r="G40" s="23">
        <f t="shared" si="6"/>
        <v>831606</v>
      </c>
      <c r="H40" s="22">
        <f>H18</f>
        <v>371609.14</v>
      </c>
      <c r="I40" s="259">
        <f>H40/G40*100</f>
        <v>44.68572136324173</v>
      </c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</row>
    <row r="41" spans="1:33" ht="15" thickBot="1">
      <c r="A41" s="8" t="s">
        <v>12</v>
      </c>
      <c r="B41" s="24">
        <f aca="true" t="shared" si="7" ref="B41:G41">B39-B40</f>
        <v>0</v>
      </c>
      <c r="C41" s="24">
        <f t="shared" si="7"/>
        <v>4429</v>
      </c>
      <c r="D41" s="25">
        <f t="shared" si="7"/>
        <v>1928</v>
      </c>
      <c r="E41" s="25">
        <f t="shared" si="7"/>
        <v>746263</v>
      </c>
      <c r="F41" s="24">
        <f t="shared" si="7"/>
        <v>1412</v>
      </c>
      <c r="G41" s="25">
        <f t="shared" si="7"/>
        <v>3340</v>
      </c>
      <c r="H41" s="24">
        <f>H39-H40</f>
        <v>60092.359999999986</v>
      </c>
      <c r="I41" s="25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</row>
  </sheetData>
  <sheetProtection/>
  <mergeCells count="1">
    <mergeCell ref="A2:I2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Prednosta</cp:lastModifiedBy>
  <cp:lastPrinted>2015-10-05T12:34:41Z</cp:lastPrinted>
  <dcterms:created xsi:type="dcterms:W3CDTF">2007-11-27T07:38:22Z</dcterms:created>
  <dcterms:modified xsi:type="dcterms:W3CDTF">2015-10-05T12:37:34Z</dcterms:modified>
  <cp:category/>
  <cp:version/>
  <cp:contentType/>
  <cp:contentStatus/>
</cp:coreProperties>
</file>