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8010" activeTab="3"/>
  </bookViews>
  <sheets>
    <sheet name="príjmy" sheetId="1" r:id="rId1"/>
    <sheet name="výdavky" sheetId="2" r:id="rId2"/>
    <sheet name="kapitálové" sheetId="3" r:id="rId3"/>
    <sheet name="Uvodna strana" sheetId="4" r:id="rId4"/>
    <sheet name="Sumarizácia" sheetId="5" r:id="rId5"/>
  </sheets>
  <definedNames/>
  <calcPr fullCalcOnLoad="1"/>
</workbook>
</file>

<file path=xl/sharedStrings.xml><?xml version="1.0" encoding="utf-8"?>
<sst xmlns="http://schemas.openxmlformats.org/spreadsheetml/2006/main" count="471" uniqueCount="346">
  <si>
    <t>637004/01</t>
  </si>
  <si>
    <t>637004/02</t>
  </si>
  <si>
    <t>637004/03</t>
  </si>
  <si>
    <t xml:space="preserve">Cestovné </t>
  </si>
  <si>
    <t>Všeobecný materiál</t>
  </si>
  <si>
    <t>Knihy a časopisy</t>
  </si>
  <si>
    <t>Nehmotný majetok</t>
  </si>
  <si>
    <t>Reprez.-vec.dary,pohost.</t>
  </si>
  <si>
    <t>Údržba výpočtovej tech.</t>
  </si>
  <si>
    <t xml:space="preserve">Školenie </t>
  </si>
  <si>
    <t>Prop.rekl.,inzer.zhot.web str</t>
  </si>
  <si>
    <t xml:space="preserve">Deň dôchodcov </t>
  </si>
  <si>
    <t xml:space="preserve">Poplatky a odvody </t>
  </si>
  <si>
    <t>Naturálna mzda-ošat.zamest.</t>
  </si>
  <si>
    <t>Poistenie majetku</t>
  </si>
  <si>
    <t>Prídely do soc. fondu</t>
  </si>
  <si>
    <t>Pokuty a penále</t>
  </si>
  <si>
    <t>Príspevky neziskových org.</t>
  </si>
  <si>
    <t>PN</t>
  </si>
  <si>
    <t>Stravovanie - str.listky</t>
  </si>
  <si>
    <t>Príspevky -členské v org.</t>
  </si>
  <si>
    <t xml:space="preserve">Vodné, stočné, vývoz fek. </t>
  </si>
  <si>
    <t>Kapitálové výdavky</t>
  </si>
  <si>
    <t>Daň za psa</t>
  </si>
  <si>
    <t>Úroky v banke</t>
  </si>
  <si>
    <t>Dopravné pre žiakov</t>
  </si>
  <si>
    <t>Doplnové dôchodkove poist.</t>
  </si>
  <si>
    <t>Splátky úveru SFRB - úrok</t>
  </si>
  <si>
    <t>Daň z pozemkov</t>
  </si>
  <si>
    <t>Daň zo stavieb</t>
  </si>
  <si>
    <t>Cintorínsky poplatok</t>
  </si>
  <si>
    <t>Odmeny poslanom OZ</t>
  </si>
  <si>
    <t>Popis výdavkovej položky</t>
  </si>
  <si>
    <t>Splátka uveru VUB - urok</t>
  </si>
  <si>
    <t>Kód</t>
  </si>
  <si>
    <t>zdroj.</t>
  </si>
  <si>
    <t>Daň z bytov a nebyt.priestor</t>
  </si>
  <si>
    <t>Daň za nevýherné hracie prístroje</t>
  </si>
  <si>
    <t>Daň za užívanie verejného priestranstva</t>
  </si>
  <si>
    <t>Za komunálne odpady a drobné stav.od.</t>
  </si>
  <si>
    <t>Príjmy z prenajatých pozemkov</t>
  </si>
  <si>
    <t>Príjmy z prenajatých budov, priestorov</t>
  </si>
  <si>
    <t>212003/09</t>
  </si>
  <si>
    <t>Prenájom kultúrný dom</t>
  </si>
  <si>
    <t>212003/13</t>
  </si>
  <si>
    <t>Nájomné byty 6.b.j.</t>
  </si>
  <si>
    <t>Za porušenie predpisov</t>
  </si>
  <si>
    <t>Ostatné poplatky-kopír, relácia</t>
  </si>
  <si>
    <t>223002/01</t>
  </si>
  <si>
    <t>Za stravné</t>
  </si>
  <si>
    <t>Poplatky za znečistenie ovzdušia</t>
  </si>
  <si>
    <t>Od ostatných neziskových organ.</t>
  </si>
  <si>
    <t>Z výťažkov z lotérií a iných hier</t>
  </si>
  <si>
    <t>Príjmy z dobropisov</t>
  </si>
  <si>
    <t>Sponzorské dary- deň obce</t>
  </si>
  <si>
    <t>Garanty: recyklácia odpadu</t>
  </si>
  <si>
    <t>Matrika- transfer na matričnú činnosť</t>
  </si>
  <si>
    <t>Hmotná núdza - strava. škol.potreby</t>
  </si>
  <si>
    <t>Transfer na Spoločný úrad</t>
  </si>
  <si>
    <t>Transfer na školstvo</t>
  </si>
  <si>
    <t>Vzdelávacie poukzy</t>
  </si>
  <si>
    <t>MŠ-transfer na výchovu a vzdelávanie</t>
  </si>
  <si>
    <t>Prenes.výkon št.správy-životné prost, cesty</t>
  </si>
  <si>
    <t>Prenes.výkon št.správy-evidencia obyvateľ.</t>
  </si>
  <si>
    <t>OPŽP - kanalizácia</t>
  </si>
  <si>
    <t>Kapitálové príjmy spolu</t>
  </si>
  <si>
    <t>Príjmové finančné operácie</t>
  </si>
  <si>
    <t>Správne poplatky</t>
  </si>
  <si>
    <t>PRÍJMY SPOLU</t>
  </si>
  <si>
    <t>Spolu daňové príjmy</t>
  </si>
  <si>
    <t>Spolu nedaňové príjmy</t>
  </si>
  <si>
    <t>Iné príjmy- plyn, elektrina</t>
  </si>
  <si>
    <t>Licencie -automaty</t>
  </si>
  <si>
    <t>611,612,613,614</t>
  </si>
  <si>
    <t xml:space="preserve">Hrubá mzda, príplatky,náhrady </t>
  </si>
  <si>
    <t>Odvody zo mzdy</t>
  </si>
  <si>
    <t>Pošt. a telekom.sl.,rozhlas</t>
  </si>
  <si>
    <t>Štúdia, posudky</t>
  </si>
  <si>
    <t>Kolkové známky</t>
  </si>
  <si>
    <t>Kominárske práce</t>
  </si>
  <si>
    <t>290 -Iné nedaňové príjmy</t>
  </si>
  <si>
    <t>230- Kapitálové príjmy</t>
  </si>
  <si>
    <t>Položka</t>
  </si>
  <si>
    <t>podpoložka</t>
  </si>
  <si>
    <t>620- odvody</t>
  </si>
  <si>
    <t>Nájom zariadení</t>
  </si>
  <si>
    <t>Od fyzickej osoby vrátenie</t>
  </si>
  <si>
    <t>VU SR UPSVAR</t>
  </si>
  <si>
    <t>Volby</t>
  </si>
  <si>
    <t>Daň za predajné automaty</t>
  </si>
  <si>
    <t xml:space="preserve">Náhadné diely - kupa nahr. </t>
  </si>
  <si>
    <t>Oprava a údržba - mot. vozidiel</t>
  </si>
  <si>
    <t xml:space="preserve">Energia, plyn </t>
  </si>
  <si>
    <t>Licencie</t>
  </si>
  <si>
    <t>Všeobecné služby</t>
  </si>
  <si>
    <t>Poplatky TV, radio</t>
  </si>
  <si>
    <t>Knižnica</t>
  </si>
  <si>
    <t>Zostatok prostriedkov z pred.rokov</t>
  </si>
  <si>
    <t>Cintorín - nová časť chodník, osvetlenie</t>
  </si>
  <si>
    <t>Kamerový systém zb. dvor</t>
  </si>
  <si>
    <t>Kamerový systém OcU</t>
  </si>
  <si>
    <t>Bývanie</t>
  </si>
  <si>
    <t>DDP</t>
  </si>
  <si>
    <t>Oprava strojov, udrzba kotlov</t>
  </si>
  <si>
    <t>MŽP SR - OP ŽP- Zberný dvor Štvr. na  ostr.</t>
  </si>
  <si>
    <t xml:space="preserve">Revitalizácia verejných priestranstiev </t>
  </si>
  <si>
    <t>Tovary a služby</t>
  </si>
  <si>
    <t>Príjem z predaja pozemku</t>
  </si>
  <si>
    <t>Provitovodnová činnosť UPSVAR</t>
  </si>
  <si>
    <t>Kúpa-traktorovej kocašky</t>
  </si>
  <si>
    <t>Prevádzkove stroje</t>
  </si>
  <si>
    <t>Zábezpeka</t>
  </si>
  <si>
    <t>Príspevok na rozvoj</t>
  </si>
  <si>
    <t>Vrátenie prostriedkov</t>
  </si>
  <si>
    <t>CO a BOZP</t>
  </si>
  <si>
    <t>637004/05</t>
  </si>
  <si>
    <t>Odvoz odpadovej vody</t>
  </si>
  <si>
    <t>637005/02</t>
  </si>
  <si>
    <t>Poistenie osoby</t>
  </si>
  <si>
    <t>Vratky ocu</t>
  </si>
  <si>
    <t>223001/05</t>
  </si>
  <si>
    <t>Ostat. material znamky</t>
  </si>
  <si>
    <t>Z náhrad poistného plnenia</t>
  </si>
  <si>
    <t>223002/02</t>
  </si>
  <si>
    <t>Príspevok rodičov MS</t>
  </si>
  <si>
    <t>Príspevok rodičov školský klub deti</t>
  </si>
  <si>
    <t>Z rezervného fondu obce</t>
  </si>
  <si>
    <t>Splácania soc. Požičky- Mokusz</t>
  </si>
  <si>
    <t>Zberný dvor - mobil skl+ kont.</t>
  </si>
  <si>
    <t>Zberný dvor - traktor</t>
  </si>
  <si>
    <t>Zberný dvro nakladač</t>
  </si>
  <si>
    <t>Zberný dvor - lis</t>
  </si>
  <si>
    <t>Zberný dvor -príves</t>
  </si>
  <si>
    <t>2230001/10</t>
  </si>
  <si>
    <t>Munipulačný poplatok</t>
  </si>
  <si>
    <t>Príjem kapitl. Aktív-traktor</t>
  </si>
  <si>
    <t>Bežné príjmy spolu</t>
  </si>
  <si>
    <t>Software</t>
  </si>
  <si>
    <t>131 B</t>
  </si>
  <si>
    <t>221004/1</t>
  </si>
  <si>
    <t>Správne poplatky výherné</t>
  </si>
  <si>
    <t>k 31.12.2012</t>
  </si>
  <si>
    <t xml:space="preserve">Skutočnosť </t>
  </si>
  <si>
    <t>%</t>
  </si>
  <si>
    <t>plnenia</t>
  </si>
  <si>
    <t>223001/03,04</t>
  </si>
  <si>
    <t xml:space="preserve">Funk. </t>
  </si>
  <si>
    <t>Ekon.</t>
  </si>
  <si>
    <t>Rozp.po II. úpr.</t>
  </si>
  <si>
    <t>klas.</t>
  </si>
  <si>
    <t>01116</t>
  </si>
  <si>
    <t>Mzdy, príplatky, náhrady, odmeny</t>
  </si>
  <si>
    <t>Interierové vybavenie</t>
  </si>
  <si>
    <t>Výpočtová technika</t>
  </si>
  <si>
    <t>Oprava telekom.techniky</t>
  </si>
  <si>
    <t>Spec.stroje</t>
  </si>
  <si>
    <t>Pracovné odevy. ochranne p.</t>
  </si>
  <si>
    <t>Potraviny (prídav, na deti)</t>
  </si>
  <si>
    <t>PHM ocu</t>
  </si>
  <si>
    <t>Povinne zmluvne poistenie</t>
  </si>
  <si>
    <t>Prepravne</t>
  </si>
  <si>
    <t>Parkovne</t>
  </si>
  <si>
    <t>Opr.,údr a rekonšt. /OCU,/</t>
  </si>
  <si>
    <t xml:space="preserve">Kurzy a súťaže, turnaj star., </t>
  </si>
  <si>
    <t>637004/04</t>
  </si>
  <si>
    <t>Všeobec. Služby</t>
  </si>
  <si>
    <t>Služby- audit. práv, učt.externe</t>
  </si>
  <si>
    <t>Specialne služby</t>
  </si>
  <si>
    <t>Projekt -OPZI</t>
  </si>
  <si>
    <t>Dohody</t>
  </si>
  <si>
    <t>Jednotlivci-prídavky na deti</t>
  </si>
  <si>
    <t>Príspevok do zahraničia</t>
  </si>
  <si>
    <t>OCU</t>
  </si>
  <si>
    <t>Spolu</t>
  </si>
  <si>
    <t>Výdavky verejnej správy</t>
  </si>
  <si>
    <t>0112</t>
  </si>
  <si>
    <t>Odvody - SU</t>
  </si>
  <si>
    <t>Udržba výpočtovej techniky</t>
  </si>
  <si>
    <t>Skolenie</t>
  </si>
  <si>
    <t>Ošatné zamest.</t>
  </si>
  <si>
    <t>Stavebný úrad</t>
  </si>
  <si>
    <t>0133</t>
  </si>
  <si>
    <t>Iné všeobecné služby (Matrika)</t>
  </si>
  <si>
    <t>0160</t>
  </si>
  <si>
    <t>62- odvody</t>
  </si>
  <si>
    <t>634,635,637</t>
  </si>
  <si>
    <t xml:space="preserve">Volby </t>
  </si>
  <si>
    <t>0320</t>
  </si>
  <si>
    <t>Špecialny material</t>
  </si>
  <si>
    <t xml:space="preserve">PHM </t>
  </si>
  <si>
    <t>Povinné zmluv. poistenie-traktor, príves</t>
  </si>
  <si>
    <t>Požiar</t>
  </si>
  <si>
    <t>0460</t>
  </si>
  <si>
    <t>Všebec.material</t>
  </si>
  <si>
    <t>Miestna komunikácia-udržba ciest</t>
  </si>
  <si>
    <t>Miest.komunkácia</t>
  </si>
  <si>
    <t>0560</t>
  </si>
  <si>
    <t>Náradie</t>
  </si>
  <si>
    <t>Ochrana život.prostr.</t>
  </si>
  <si>
    <t>0510</t>
  </si>
  <si>
    <t>COV Vodne stočne</t>
  </si>
  <si>
    <t>Pracovné odevy.ochranne p.</t>
  </si>
  <si>
    <t>Poistenie traktor</t>
  </si>
  <si>
    <t>PHM -traktor</t>
  </si>
  <si>
    <t>Oprava udržba traktora</t>
  </si>
  <si>
    <t>Odvoz odpadku</t>
  </si>
  <si>
    <t>Služby</t>
  </si>
  <si>
    <t>Uskladnenie odpadu TKO</t>
  </si>
  <si>
    <t>Nakladanie s odpadmi</t>
  </si>
  <si>
    <t>Tarifný plat</t>
  </si>
  <si>
    <t>Odvody</t>
  </si>
  <si>
    <t>0620</t>
  </si>
  <si>
    <t>Elektrina dom smútku</t>
  </si>
  <si>
    <t>Elektrina zberný dvor</t>
  </si>
  <si>
    <t>Specialne stroje</t>
  </si>
  <si>
    <t>Kosačky -olej, PHM</t>
  </si>
  <si>
    <t>PHM taktor</t>
  </si>
  <si>
    <t>Servis prívesu</t>
  </si>
  <si>
    <t xml:space="preserve">Oprava strojov </t>
  </si>
  <si>
    <t>Oprava budovy</t>
  </si>
  <si>
    <t>Nájomné</t>
  </si>
  <si>
    <t>Špeciálne sl- poradenstvo</t>
  </si>
  <si>
    <t>Projekt</t>
  </si>
  <si>
    <t>Prídel do soc.fond</t>
  </si>
  <si>
    <t xml:space="preserve">Rozvoj obce </t>
  </si>
  <si>
    <t>0640</t>
  </si>
  <si>
    <t>Verejné osvetlenie- energia</t>
  </si>
  <si>
    <t>Všeobecný material</t>
  </si>
  <si>
    <t>Verejné osvetlenie- udrzba</t>
  </si>
  <si>
    <t>Verej.osvetlenie</t>
  </si>
  <si>
    <t>0740</t>
  </si>
  <si>
    <t>oprava</t>
  </si>
  <si>
    <t>0660</t>
  </si>
  <si>
    <t>Všeobecne služby</t>
  </si>
  <si>
    <t>0810</t>
  </si>
  <si>
    <t>Kosačka olej</t>
  </si>
  <si>
    <t>Oprava</t>
  </si>
  <si>
    <t>Opr.strojov</t>
  </si>
  <si>
    <t>Turnaj starostu obce</t>
  </si>
  <si>
    <t>Všeobecný material knižnica</t>
  </si>
  <si>
    <t xml:space="preserve">Opr.,údr a rekonšt. </t>
  </si>
  <si>
    <t>Deň obce</t>
  </si>
  <si>
    <t>63700/05</t>
  </si>
  <si>
    <t>Revízia zariadení</t>
  </si>
  <si>
    <t>Služby- čistenie obrusov</t>
  </si>
  <si>
    <t>Ostatné kulúrne služby (Kulturný dom)</t>
  </si>
  <si>
    <t>Mzdy, príplatky, náhrady</t>
  </si>
  <si>
    <t>Elektricka energia</t>
  </si>
  <si>
    <t>Telefon, postovne</t>
  </si>
  <si>
    <t>Interierové vybavenia</t>
  </si>
  <si>
    <t>Udržba kotla</t>
  </si>
  <si>
    <t>Oprava a rekonš</t>
  </si>
  <si>
    <t>Sutaze DD</t>
  </si>
  <si>
    <t>Prečistenie odtok. rúr</t>
  </si>
  <si>
    <t>Special služby</t>
  </si>
  <si>
    <t>PN-MŠ</t>
  </si>
  <si>
    <t>Predškolská výchova - MŠ</t>
  </si>
  <si>
    <t>0912</t>
  </si>
  <si>
    <t>Elektricka energia a plyn</t>
  </si>
  <si>
    <t>Poštovne a telekom služby</t>
  </si>
  <si>
    <t>Všeobecný materiál, čist.potr.</t>
  </si>
  <si>
    <t>Výpočtová technika ZŠ</t>
  </si>
  <si>
    <t>Potraviny</t>
  </si>
  <si>
    <t>Oprava výpoč. tech</t>
  </si>
  <si>
    <t>Opravy a udrba</t>
  </si>
  <si>
    <t>Školenie</t>
  </si>
  <si>
    <t>Revizia zariadení</t>
  </si>
  <si>
    <t>Suťaž na den deti</t>
  </si>
  <si>
    <t>Dotácia na dopravné</t>
  </si>
  <si>
    <t>Poplatky v banke</t>
  </si>
  <si>
    <t>Poistenie ZS</t>
  </si>
  <si>
    <t>Odchodné ZS</t>
  </si>
  <si>
    <t>Dobravné jednotlivci</t>
  </si>
  <si>
    <t>Hmotná núdza strava</t>
  </si>
  <si>
    <t>Základne vzdelanie -ZŠ-1-4</t>
  </si>
  <si>
    <t>Mzda, príplatok, náhrada ŠKD</t>
  </si>
  <si>
    <t>ŠKD pri ZŠ 1-4</t>
  </si>
  <si>
    <t>09601</t>
  </si>
  <si>
    <t>Cestovne</t>
  </si>
  <si>
    <t>Prac.odev</t>
  </si>
  <si>
    <t>Opravy a udrzba</t>
  </si>
  <si>
    <t>Homtná nudza- strava</t>
  </si>
  <si>
    <t>Školské stravovanie- MŠ</t>
  </si>
  <si>
    <t>10201</t>
  </si>
  <si>
    <t>Mzda -opatrovetelstvo</t>
  </si>
  <si>
    <t>Socialna výpomoc-pohreb</t>
  </si>
  <si>
    <t>Sociláne služby- opatroveteľstvo</t>
  </si>
  <si>
    <t>Bežné výdavy obec</t>
  </si>
  <si>
    <t>Bežné výdavy ZŠ s VJM</t>
  </si>
  <si>
    <t>Spolu bežné výdavky</t>
  </si>
  <si>
    <t>Schválený</t>
  </si>
  <si>
    <t>rozpočet</t>
  </si>
  <si>
    <t>Skutočnosť</t>
  </si>
  <si>
    <t>Udržba hasiacich prístrojov</t>
  </si>
  <si>
    <t>Športové služby- TJ</t>
  </si>
  <si>
    <t>Zdravotnícke služby- Zdravotné stredisko</t>
  </si>
  <si>
    <t>Poštovne</t>
  </si>
  <si>
    <t>Špecialny materiál</t>
  </si>
  <si>
    <t>Finančné operácie</t>
  </si>
  <si>
    <t>Z bankových úverov dlhodobých</t>
  </si>
  <si>
    <t>Jednotlivci- splátka soc.pôžičky</t>
  </si>
  <si>
    <t>Finančné operácie spolu</t>
  </si>
  <si>
    <t>OBEC ŠTVRTOK NA OSTROVE</t>
  </si>
  <si>
    <t>PLNENIA PRÍJMOV A VÝDAVKOV ROZPOČTU</t>
  </si>
  <si>
    <t>obce Štvrtok na Ostrove</t>
  </si>
  <si>
    <t xml:space="preserve">           VYHODNOTENIE</t>
  </si>
  <si>
    <t>Vyhodnotenie rozpočtu k 31.12.2012- Príjmy</t>
  </si>
  <si>
    <t>Vyhodnotenie rozpočtu k 31.12.2012- Výdavky</t>
  </si>
  <si>
    <t>0911</t>
  </si>
  <si>
    <t>Kapitálové výdavky spolu</t>
  </si>
  <si>
    <t>Výnos dane z príjmov pouk. územ.sam.</t>
  </si>
  <si>
    <t>EKOFOND- Zlep. Ener..hospodár.</t>
  </si>
  <si>
    <t>EKOPOLIS- Revitalizácia verej. priestr.</t>
  </si>
  <si>
    <r>
      <rPr>
        <b/>
        <sz val="10"/>
        <rFont val="Times New Roman"/>
        <family val="1"/>
      </rPr>
      <t>100 - DAŇOVÉ PRÍJMY</t>
    </r>
    <r>
      <rPr>
        <sz val="10"/>
        <rFont val="Times New Roman"/>
        <family val="1"/>
      </rPr>
      <t xml:space="preserve"> - dane z príjmov, dane z majetku</t>
    </r>
  </si>
  <si>
    <r>
      <rPr>
        <b/>
        <sz val="10"/>
        <rFont val="Times New Roman"/>
        <family val="1"/>
      </rPr>
      <t>130-DAŇOVÉ PRÍJMY</t>
    </r>
    <r>
      <rPr>
        <sz val="10"/>
        <rFont val="Times New Roman"/>
        <family val="1"/>
      </rPr>
      <t xml:space="preserve"> - dane za špecifické služby</t>
    </r>
  </si>
  <si>
    <r>
      <rPr>
        <b/>
        <sz val="10"/>
        <rFont val="Times New Roman"/>
        <family val="1"/>
      </rPr>
      <t xml:space="preserve"> 210 - NEDAŇOVÉ PRÍJMY</t>
    </r>
    <r>
      <rPr>
        <sz val="10"/>
        <rFont val="Times New Roman"/>
        <family val="1"/>
      </rPr>
      <t xml:space="preserve"> - príjmy z vlastníctva majetku</t>
    </r>
  </si>
  <si>
    <r>
      <rPr>
        <b/>
        <sz val="10"/>
        <rFont val="Times New Roman"/>
        <family val="1"/>
      </rPr>
      <t>220 - NEDAŇOVÉ PRÍJM</t>
    </r>
    <r>
      <rPr>
        <sz val="10"/>
        <rFont val="Times New Roman"/>
        <family val="1"/>
      </rPr>
      <t>Y-admin.popl. a iné poplatky,platby</t>
    </r>
  </si>
  <si>
    <r>
      <rPr>
        <b/>
        <sz val="10"/>
        <rFont val="Times New Roman"/>
        <family val="1"/>
      </rPr>
      <t>240 - NEDAŇOVÉ PRÍJMY</t>
    </r>
    <r>
      <rPr>
        <sz val="10"/>
        <rFont val="Times New Roman"/>
        <family val="1"/>
      </rPr>
      <t>-úroky z tuzem. úverov, požičiek</t>
    </r>
  </si>
  <si>
    <r>
      <t>300 - Garanty a transfer</t>
    </r>
    <r>
      <rPr>
        <sz val="10"/>
        <rFont val="Times New Roman"/>
        <family val="1"/>
      </rPr>
      <t>y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Tuzemské bežné granty a transfery</t>
    </r>
  </si>
  <si>
    <t>rozpočtu</t>
  </si>
  <si>
    <t xml:space="preserve">II. úprava </t>
  </si>
  <si>
    <t xml:space="preserve">Schválený </t>
  </si>
  <si>
    <t>EKOFOND- Zlep, enegr.hospod. OcU</t>
  </si>
  <si>
    <t xml:space="preserve">MŽP SR - OP ŽP- Zberný dvor Štvr/na O. </t>
  </si>
  <si>
    <t>Vypracovala: Nora Dohoráková</t>
  </si>
  <si>
    <t>Príjmy RO- Základná škola S VJM</t>
  </si>
  <si>
    <t>Vo štvrtku na Ostrove, dňa 09.02.2013</t>
  </si>
  <si>
    <t>Výsledok hospodárenia</t>
  </si>
  <si>
    <t>Rozpočet 2012</t>
  </si>
  <si>
    <t>Rozpočet po</t>
  </si>
  <si>
    <t>II. úprave</t>
  </si>
  <si>
    <t>Bežné príjmy</t>
  </si>
  <si>
    <t>Bežné výdavky</t>
  </si>
  <si>
    <t>Bežné výdavky ZŠ s VJM práv. sub.</t>
  </si>
  <si>
    <t>Bežné príjmy - ZŠ s VJM práv. sub.</t>
  </si>
  <si>
    <t>Výsledok bežného rozpočtu</t>
  </si>
  <si>
    <t>Kapitálové príjmy</t>
  </si>
  <si>
    <t>Výsledok kapitálového rozpočtu</t>
  </si>
  <si>
    <t>Prebytok /+/ alebo schodok /-/ rozpoč-</t>
  </si>
  <si>
    <t>tového hospodáriena obce / saldo bež-</t>
  </si>
  <si>
    <t>ného a kapitálového rozpočtu spolu/</t>
  </si>
  <si>
    <t>Príjmy z finančných operácií</t>
  </si>
  <si>
    <t>Vždavky z finančných oprácií</t>
  </si>
  <si>
    <t>Príjmy spolu</t>
  </si>
  <si>
    <t>Výdavky spolu</t>
  </si>
  <si>
    <t>Rekapitulácia príjmov a výdavkov  k 31.12.2012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</si>
</sst>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_-* #,##0.00\ [$Sk-41B]_-;\-* #,##0.00\ [$Sk-41B]_-;_-* &quot;-&quot;??\ [$Sk-41B]_-;_-@_-"/>
    <numFmt numFmtId="174" formatCode="_-* #,##0.00\ [$€-1]_-;\-* #,##0.00\ [$€-1]_-;_-* &quot;-&quot;??\ [$€-1]_-;_-@_-"/>
    <numFmt numFmtId="175" formatCode="#,##0.00_ ;\-#,##0.00\ "/>
    <numFmt numFmtId="176" formatCode="#,##0\ _S_k"/>
    <numFmt numFmtId="177" formatCode="_-* #,##0.00\ [$€-41B]_-;\-* #,##0.00\ [$€-41B]_-;_-* &quot;-&quot;??\ [$€-41B]_-;_-@_-"/>
    <numFmt numFmtId="178" formatCode="\P\r\a\vd\a;&quot;Pravda&quot;;&quot;Nepravda&quot;"/>
    <numFmt numFmtId="179" formatCode="[$€-2]\ #\ ##,000_);[Red]\([$¥€-2]\ #\ ##,000\)"/>
    <numFmt numFmtId="180" formatCode="_-* #,##0\ _€_-;\-* #,##0\ _€_-;_-* &quot;-&quot;??\ _€_-;_-@_-"/>
    <numFmt numFmtId="181" formatCode="_-* #,##0.0\ _€_-;\-* #,##0.0\ _€_-;_-* &quot;-&quot;??\ _€_-;_-@_-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.0\ &quot;€&quot;_-;\-* #,##0.0\ &quot;€&quot;_-;_-* &quot;-&quot;??\ &quot;€&quot;_-;_-@_-"/>
    <numFmt numFmtId="193" formatCode="#,##0.000\ _S_k"/>
    <numFmt numFmtId="194" formatCode="#,##0.0000\ _S_k"/>
    <numFmt numFmtId="195" formatCode="#,##0.0\ _S_k"/>
    <numFmt numFmtId="196" formatCode="#,##0.0"/>
    <numFmt numFmtId="197" formatCode="#,##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double"/>
      <right style="double"/>
      <top/>
      <bottom style="medium"/>
    </border>
    <border>
      <left/>
      <right/>
      <top/>
      <bottom style="medium"/>
    </border>
    <border>
      <left style="double"/>
      <right style="medium"/>
      <top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4" fontId="7" fillId="33" borderId="15" xfId="0" applyNumberFormat="1" applyFont="1" applyFill="1" applyBorder="1" applyAlignment="1">
      <alignment horizontal="center"/>
    </xf>
    <xf numFmtId="176" fontId="7" fillId="33" borderId="15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172" fontId="7" fillId="35" borderId="2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172" fontId="7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/>
    </xf>
    <xf numFmtId="172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6" borderId="0" xfId="0" applyFont="1" applyFill="1" applyBorder="1" applyAlignment="1">
      <alignment horizontal="left"/>
    </xf>
    <xf numFmtId="172" fontId="7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0" borderId="30" xfId="0" applyFont="1" applyBorder="1" applyAlignment="1">
      <alignment/>
    </xf>
    <xf numFmtId="172" fontId="58" fillId="0" borderId="23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72" fontId="58" fillId="0" borderId="26" xfId="0" applyNumberFormat="1" applyFont="1" applyBorder="1" applyAlignment="1">
      <alignment/>
    </xf>
    <xf numFmtId="172" fontId="59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172" fontId="58" fillId="0" borderId="29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/>
    </xf>
    <xf numFmtId="172" fontId="7" fillId="0" borderId="38" xfId="0" applyNumberFormat="1" applyFont="1" applyBorder="1" applyAlignment="1">
      <alignment/>
    </xf>
    <xf numFmtId="172" fontId="9" fillId="36" borderId="38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7" fillId="37" borderId="39" xfId="0" applyFont="1" applyFill="1" applyBorder="1" applyAlignment="1">
      <alignment horizontal="left"/>
    </xf>
    <xf numFmtId="172" fontId="7" fillId="37" borderId="40" xfId="0" applyNumberFormat="1" applyFont="1" applyFill="1" applyBorder="1" applyAlignment="1">
      <alignment/>
    </xf>
    <xf numFmtId="172" fontId="7" fillId="0" borderId="41" xfId="0" applyNumberFormat="1" applyFont="1" applyBorder="1" applyAlignment="1">
      <alignment/>
    </xf>
    <xf numFmtId="172" fontId="58" fillId="0" borderId="41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72" fontId="7" fillId="0" borderId="4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172" fontId="7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7" fillId="0" borderId="17" xfId="0" applyNumberFormat="1" applyFont="1" applyBorder="1" applyAlignment="1">
      <alignment/>
    </xf>
    <xf numFmtId="0" fontId="3" fillId="35" borderId="18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172" fontId="7" fillId="0" borderId="44" xfId="0" applyNumberFormat="1" applyFont="1" applyBorder="1" applyAlignment="1">
      <alignment/>
    </xf>
    <xf numFmtId="172" fontId="7" fillId="37" borderId="44" xfId="0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horizontal="left"/>
    </xf>
    <xf numFmtId="172" fontId="7" fillId="0" borderId="46" xfId="0" applyNumberFormat="1" applyFont="1" applyBorder="1" applyAlignment="1">
      <alignment/>
    </xf>
    <xf numFmtId="172" fontId="7" fillId="37" borderId="46" xfId="0" applyNumberFormat="1" applyFont="1" applyFill="1" applyBorder="1" applyAlignment="1">
      <alignment/>
    </xf>
    <xf numFmtId="172" fontId="58" fillId="37" borderId="46" xfId="0" applyNumberFormat="1" applyFont="1" applyFill="1" applyBorder="1" applyAlignment="1">
      <alignment/>
    </xf>
    <xf numFmtId="172" fontId="58" fillId="0" borderId="43" xfId="0" applyNumberFormat="1" applyFont="1" applyBorder="1" applyAlignment="1">
      <alignment/>
    </xf>
    <xf numFmtId="0" fontId="7" fillId="0" borderId="37" xfId="0" applyFont="1" applyBorder="1" applyAlignment="1">
      <alignment horizontal="left"/>
    </xf>
    <xf numFmtId="172" fontId="7" fillId="0" borderId="47" xfId="0" applyNumberFormat="1" applyFont="1" applyBorder="1" applyAlignment="1">
      <alignment/>
    </xf>
    <xf numFmtId="172" fontId="8" fillId="0" borderId="4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2" fontId="7" fillId="0" borderId="0" xfId="0" applyNumberFormat="1" applyFont="1" applyFill="1" applyAlignment="1">
      <alignment/>
    </xf>
    <xf numFmtId="172" fontId="58" fillId="0" borderId="44" xfId="0" applyNumberFormat="1" applyFont="1" applyBorder="1" applyAlignment="1">
      <alignment/>
    </xf>
    <xf numFmtId="172" fontId="58" fillId="0" borderId="46" xfId="0" applyNumberFormat="1" applyFont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58" fillId="0" borderId="41" xfId="0" applyNumberFormat="1" applyFont="1" applyFill="1" applyBorder="1" applyAlignment="1">
      <alignment/>
    </xf>
    <xf numFmtId="172" fontId="58" fillId="37" borderId="41" xfId="0" applyNumberFormat="1" applyFont="1" applyFill="1" applyBorder="1" applyAlignment="1">
      <alignment/>
    </xf>
    <xf numFmtId="172" fontId="7" fillId="37" borderId="41" xfId="0" applyNumberFormat="1" applyFont="1" applyFill="1" applyBorder="1" applyAlignment="1">
      <alignment/>
    </xf>
    <xf numFmtId="0" fontId="7" fillId="0" borderId="48" xfId="0" applyFont="1" applyBorder="1" applyAlignment="1">
      <alignment horizontal="left"/>
    </xf>
    <xf numFmtId="0" fontId="7" fillId="0" borderId="48" xfId="0" applyFont="1" applyBorder="1" applyAlignment="1">
      <alignment/>
    </xf>
    <xf numFmtId="172" fontId="7" fillId="0" borderId="49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7" fillId="38" borderId="5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21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52" xfId="0" applyFont="1" applyBorder="1" applyAlignment="1">
      <alignment/>
    </xf>
    <xf numFmtId="0" fontId="7" fillId="0" borderId="48" xfId="0" applyFont="1" applyFill="1" applyBorder="1" applyAlignment="1">
      <alignment/>
    </xf>
    <xf numFmtId="172" fontId="7" fillId="0" borderId="53" xfId="0" applyNumberFormat="1" applyFont="1" applyBorder="1" applyAlignment="1">
      <alignment/>
    </xf>
    <xf numFmtId="172" fontId="58" fillId="0" borderId="53" xfId="0" applyNumberFormat="1" applyFont="1" applyBorder="1" applyAlignment="1">
      <alignment/>
    </xf>
    <xf numFmtId="172" fontId="7" fillId="0" borderId="53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4" xfId="0" applyFont="1" applyBorder="1" applyAlignment="1">
      <alignment horizontal="left"/>
    </xf>
    <xf numFmtId="0" fontId="7" fillId="0" borderId="54" xfId="0" applyFont="1" applyBorder="1" applyAlignment="1">
      <alignment/>
    </xf>
    <xf numFmtId="172" fontId="7" fillId="0" borderId="55" xfId="0" applyNumberFormat="1" applyFont="1" applyBorder="1" applyAlignment="1">
      <alignment/>
    </xf>
    <xf numFmtId="172" fontId="7" fillId="33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0" fillId="39" borderId="56" xfId="0" applyFont="1" applyFill="1" applyBorder="1" applyAlignment="1">
      <alignment horizontal="center"/>
    </xf>
    <xf numFmtId="0" fontId="60" fillId="38" borderId="39" xfId="0" applyFont="1" applyFill="1" applyBorder="1" applyAlignment="1">
      <alignment horizontal="center"/>
    </xf>
    <xf numFmtId="0" fontId="60" fillId="39" borderId="57" xfId="0" applyFont="1" applyFill="1" applyBorder="1" applyAlignment="1">
      <alignment horizontal="center"/>
    </xf>
    <xf numFmtId="0" fontId="60" fillId="38" borderId="36" xfId="0" applyFont="1" applyFill="1" applyBorder="1" applyAlignment="1">
      <alignment horizontal="center"/>
    </xf>
    <xf numFmtId="0" fontId="60" fillId="38" borderId="36" xfId="0" applyFont="1" applyFill="1" applyBorder="1" applyAlignment="1">
      <alignment/>
    </xf>
    <xf numFmtId="0" fontId="7" fillId="37" borderId="58" xfId="46" applyFont="1" applyFill="1" applyBorder="1" applyAlignment="1">
      <alignment horizontal="left"/>
      <protection/>
    </xf>
    <xf numFmtId="0" fontId="7" fillId="37" borderId="58" xfId="46" applyFont="1" applyFill="1" applyBorder="1">
      <alignment/>
      <protection/>
    </xf>
    <xf numFmtId="180" fontId="7" fillId="0" borderId="58" xfId="33" applyNumberFormat="1" applyFont="1" applyBorder="1" applyAlignment="1">
      <alignment/>
    </xf>
    <xf numFmtId="43" fontId="58" fillId="37" borderId="25" xfId="33" applyNumberFormat="1" applyFont="1" applyFill="1" applyBorder="1" applyAlignment="1">
      <alignment/>
    </xf>
    <xf numFmtId="43" fontId="7" fillId="37" borderId="25" xfId="33" applyNumberFormat="1" applyFont="1" applyFill="1" applyBorder="1" applyAlignment="1">
      <alignment/>
    </xf>
    <xf numFmtId="180" fontId="58" fillId="37" borderId="25" xfId="33" applyNumberFormat="1" applyFont="1" applyFill="1" applyBorder="1" applyAlignment="1">
      <alignment/>
    </xf>
    <xf numFmtId="0" fontId="7" fillId="0" borderId="25" xfId="46" applyFont="1" applyFill="1" applyBorder="1" applyAlignment="1">
      <alignment horizontal="left"/>
      <protection/>
    </xf>
    <xf numFmtId="0" fontId="7" fillId="0" borderId="25" xfId="46" applyFont="1" applyFill="1" applyBorder="1">
      <alignment/>
      <protection/>
    </xf>
    <xf numFmtId="180" fontId="7" fillId="0" borderId="25" xfId="33" applyNumberFormat="1" applyFont="1" applyFill="1" applyBorder="1" applyAlignment="1">
      <alignment/>
    </xf>
    <xf numFmtId="180" fontId="58" fillId="0" borderId="25" xfId="33" applyNumberFormat="1" applyFont="1" applyFill="1" applyBorder="1" applyAlignment="1">
      <alignment/>
    </xf>
    <xf numFmtId="43" fontId="58" fillId="0" borderId="25" xfId="33" applyNumberFormat="1" applyFont="1" applyFill="1" applyBorder="1" applyAlignment="1">
      <alignment/>
    </xf>
    <xf numFmtId="43" fontId="7" fillId="0" borderId="25" xfId="33" applyNumberFormat="1" applyFont="1" applyFill="1" applyBorder="1" applyAlignment="1">
      <alignment/>
    </xf>
    <xf numFmtId="180" fontId="7" fillId="37" borderId="25" xfId="33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7" fillId="34" borderId="25" xfId="46" applyFont="1" applyFill="1" applyBorder="1" applyAlignment="1">
      <alignment horizontal="left"/>
      <protection/>
    </xf>
    <xf numFmtId="0" fontId="7" fillId="34" borderId="25" xfId="46" applyFont="1" applyFill="1" applyBorder="1">
      <alignment/>
      <protection/>
    </xf>
    <xf numFmtId="180" fontId="3" fillId="34" borderId="25" xfId="33" applyNumberFormat="1" applyFont="1" applyFill="1" applyBorder="1" applyAlignment="1">
      <alignment/>
    </xf>
    <xf numFmtId="43" fontId="60" fillId="34" borderId="25" xfId="33" applyNumberFormat="1" applyFont="1" applyFill="1" applyBorder="1" applyAlignment="1">
      <alignment/>
    </xf>
    <xf numFmtId="43" fontId="3" fillId="34" borderId="25" xfId="33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0" fontId="7" fillId="37" borderId="25" xfId="0" applyFont="1" applyFill="1" applyBorder="1" applyAlignment="1">
      <alignment horizontal="left"/>
    </xf>
    <xf numFmtId="0" fontId="7" fillId="37" borderId="25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7" fillId="34" borderId="25" xfId="0" applyFont="1" applyFill="1" applyBorder="1" applyAlignment="1">
      <alignment/>
    </xf>
    <xf numFmtId="180" fontId="60" fillId="34" borderId="25" xfId="33" applyNumberFormat="1" applyFont="1" applyFill="1" applyBorder="1" applyAlignment="1">
      <alignment/>
    </xf>
    <xf numFmtId="0" fontId="7" fillId="34" borderId="25" xfId="0" applyFont="1" applyFill="1" applyBorder="1" applyAlignment="1">
      <alignment horizontal="left"/>
    </xf>
    <xf numFmtId="180" fontId="3" fillId="37" borderId="25" xfId="33" applyNumberFormat="1" applyFont="1" applyFill="1" applyBorder="1" applyAlignment="1">
      <alignment/>
    </xf>
    <xf numFmtId="43" fontId="61" fillId="37" borderId="25" xfId="33" applyNumberFormat="1" applyFont="1" applyFill="1" applyBorder="1" applyAlignment="1">
      <alignment/>
    </xf>
    <xf numFmtId="43" fontId="3" fillId="37" borderId="25" xfId="33" applyNumberFormat="1" applyFont="1" applyFill="1" applyBorder="1" applyAlignment="1">
      <alignment/>
    </xf>
    <xf numFmtId="15" fontId="7" fillId="37" borderId="25" xfId="0" applyNumberFormat="1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7" fillId="37" borderId="59" xfId="0" applyFont="1" applyFill="1" applyBorder="1" applyAlignment="1">
      <alignment horizontal="left"/>
    </xf>
    <xf numFmtId="0" fontId="58" fillId="0" borderId="25" xfId="0" applyFont="1" applyFill="1" applyBorder="1" applyAlignment="1">
      <alignment/>
    </xf>
    <xf numFmtId="180" fontId="62" fillId="0" borderId="25" xfId="33" applyNumberFormat="1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7" fillId="0" borderId="59" xfId="0" applyFont="1" applyFill="1" applyBorder="1" applyAlignment="1">
      <alignment horizontal="left"/>
    </xf>
    <xf numFmtId="0" fontId="3" fillId="34" borderId="45" xfId="0" applyFont="1" applyFill="1" applyBorder="1" applyAlignment="1">
      <alignment/>
    </xf>
    <xf numFmtId="0" fontId="3" fillId="37" borderId="25" xfId="0" applyFont="1" applyFill="1" applyBorder="1" applyAlignment="1">
      <alignment horizontal="left"/>
    </xf>
    <xf numFmtId="180" fontId="59" fillId="37" borderId="25" xfId="33" applyNumberFormat="1" applyFont="1" applyFill="1" applyBorder="1" applyAlignment="1">
      <alignment/>
    </xf>
    <xf numFmtId="0" fontId="3" fillId="37" borderId="24" xfId="0" applyFont="1" applyFill="1" applyBorder="1" applyAlignment="1">
      <alignment/>
    </xf>
    <xf numFmtId="180" fontId="7" fillId="0" borderId="25" xfId="33" applyNumberFormat="1" applyFont="1" applyBorder="1" applyAlignment="1">
      <alignment/>
    </xf>
    <xf numFmtId="43" fontId="7" fillId="0" borderId="25" xfId="33" applyNumberFormat="1" applyFont="1" applyBorder="1" applyAlignment="1">
      <alignment/>
    </xf>
    <xf numFmtId="0" fontId="7" fillId="0" borderId="60" xfId="0" applyFont="1" applyBorder="1" applyAlignment="1">
      <alignment/>
    </xf>
    <xf numFmtId="180" fontId="7" fillId="0" borderId="60" xfId="33" applyNumberFormat="1" applyFont="1" applyBorder="1" applyAlignment="1">
      <alignment/>
    </xf>
    <xf numFmtId="43" fontId="7" fillId="0" borderId="60" xfId="33" applyNumberFormat="1" applyFont="1" applyBorder="1" applyAlignment="1">
      <alignment/>
    </xf>
    <xf numFmtId="0" fontId="3" fillId="34" borderId="48" xfId="0" applyFont="1" applyFill="1" applyBorder="1" applyAlignment="1">
      <alignment/>
    </xf>
    <xf numFmtId="0" fontId="7" fillId="34" borderId="60" xfId="0" applyFont="1" applyFill="1" applyBorder="1" applyAlignment="1">
      <alignment/>
    </xf>
    <xf numFmtId="180" fontId="3" fillId="34" borderId="60" xfId="33" applyNumberFormat="1" applyFont="1" applyFill="1" applyBorder="1" applyAlignment="1">
      <alignment/>
    </xf>
    <xf numFmtId="43" fontId="3" fillId="34" borderId="60" xfId="33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180" fontId="3" fillId="0" borderId="19" xfId="33" applyNumberFormat="1" applyFont="1" applyBorder="1" applyAlignment="1">
      <alignment/>
    </xf>
    <xf numFmtId="43" fontId="3" fillId="0" borderId="19" xfId="33" applyNumberFormat="1" applyFont="1" applyBorder="1" applyAlignment="1">
      <alignment/>
    </xf>
    <xf numFmtId="0" fontId="7" fillId="0" borderId="61" xfId="0" applyFont="1" applyBorder="1" applyAlignment="1">
      <alignment/>
    </xf>
    <xf numFmtId="180" fontId="7" fillId="0" borderId="61" xfId="33" applyNumberFormat="1" applyFont="1" applyBorder="1" applyAlignment="1">
      <alignment/>
    </xf>
    <xf numFmtId="43" fontId="7" fillId="0" borderId="61" xfId="33" applyNumberFormat="1" applyFont="1" applyBorder="1" applyAlignment="1">
      <alignment/>
    </xf>
    <xf numFmtId="0" fontId="3" fillId="39" borderId="18" xfId="0" applyFont="1" applyFill="1" applyBorder="1" applyAlignment="1">
      <alignment/>
    </xf>
    <xf numFmtId="0" fontId="7" fillId="39" borderId="19" xfId="0" applyFont="1" applyFill="1" applyBorder="1" applyAlignment="1">
      <alignment/>
    </xf>
    <xf numFmtId="180" fontId="3" fillId="39" borderId="19" xfId="33" applyNumberFormat="1" applyFont="1" applyFill="1" applyBorder="1" applyAlignment="1">
      <alignment/>
    </xf>
    <xf numFmtId="43" fontId="3" fillId="39" borderId="19" xfId="33" applyNumberFormat="1" applyFont="1" applyFill="1" applyBorder="1" applyAlignment="1">
      <alignment/>
    </xf>
    <xf numFmtId="0" fontId="60" fillId="38" borderId="56" xfId="0" applyFont="1" applyFill="1" applyBorder="1" applyAlignment="1">
      <alignment horizontal="center"/>
    </xf>
    <xf numFmtId="0" fontId="60" fillId="38" borderId="40" xfId="0" applyFont="1" applyFill="1" applyBorder="1" applyAlignment="1">
      <alignment horizontal="center"/>
    </xf>
    <xf numFmtId="0" fontId="60" fillId="38" borderId="57" xfId="0" applyFont="1" applyFill="1" applyBorder="1" applyAlignment="1">
      <alignment horizontal="center"/>
    </xf>
    <xf numFmtId="0" fontId="60" fillId="38" borderId="38" xfId="0" applyFont="1" applyFill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9" fillId="0" borderId="63" xfId="0" applyFont="1" applyBorder="1" applyAlignment="1">
      <alignment/>
    </xf>
    <xf numFmtId="175" fontId="9" fillId="0" borderId="63" xfId="38" applyNumberFormat="1" applyFont="1" applyBorder="1" applyAlignment="1">
      <alignment/>
    </xf>
    <xf numFmtId="175" fontId="58" fillId="0" borderId="63" xfId="38" applyNumberFormat="1" applyFont="1" applyBorder="1" applyAlignment="1">
      <alignment/>
    </xf>
    <xf numFmtId="175" fontId="58" fillId="0" borderId="64" xfId="38" applyNumberFormat="1" applyFont="1" applyBorder="1" applyAlignment="1">
      <alignment/>
    </xf>
    <xf numFmtId="2" fontId="9" fillId="0" borderId="64" xfId="0" applyNumberFormat="1" applyFont="1" applyBorder="1" applyAlignment="1">
      <alignment/>
    </xf>
    <xf numFmtId="0" fontId="7" fillId="0" borderId="63" xfId="0" applyFont="1" applyFill="1" applyBorder="1" applyAlignment="1">
      <alignment/>
    </xf>
    <xf numFmtId="2" fontId="7" fillId="0" borderId="64" xfId="0" applyNumberFormat="1" applyFont="1" applyFill="1" applyBorder="1" applyAlignment="1">
      <alignment/>
    </xf>
    <xf numFmtId="0" fontId="7" fillId="36" borderId="63" xfId="0" applyFont="1" applyFill="1" applyBorder="1" applyAlignment="1">
      <alignment/>
    </xf>
    <xf numFmtId="2" fontId="7" fillId="36" borderId="64" xfId="0" applyNumberFormat="1" applyFont="1" applyFill="1" applyBorder="1" applyAlignment="1">
      <alignment/>
    </xf>
    <xf numFmtId="175" fontId="7" fillId="0" borderId="63" xfId="38" applyNumberFormat="1" applyFont="1" applyFill="1" applyBorder="1" applyAlignment="1">
      <alignment/>
    </xf>
    <xf numFmtId="175" fontId="58" fillId="0" borderId="63" xfId="38" applyNumberFormat="1" applyFont="1" applyFill="1" applyBorder="1" applyAlignment="1">
      <alignment/>
    </xf>
    <xf numFmtId="175" fontId="58" fillId="0" borderId="64" xfId="38" applyNumberFormat="1" applyFont="1" applyFill="1" applyBorder="1" applyAlignment="1">
      <alignment/>
    </xf>
    <xf numFmtId="0" fontId="7" fillId="0" borderId="62" xfId="0" applyFont="1" applyBorder="1" applyAlignment="1" quotePrefix="1">
      <alignment horizontal="right"/>
    </xf>
    <xf numFmtId="0" fontId="0" fillId="0" borderId="65" xfId="0" applyFont="1" applyBorder="1" applyAlignment="1">
      <alignment/>
    </xf>
    <xf numFmtId="0" fontId="7" fillId="0" borderId="65" xfId="0" applyFont="1" applyBorder="1" applyAlignment="1">
      <alignment/>
    </xf>
    <xf numFmtId="175" fontId="7" fillId="0" borderId="65" xfId="38" applyNumberFormat="1" applyFont="1" applyBorder="1" applyAlignment="1">
      <alignment/>
    </xf>
    <xf numFmtId="175" fontId="7" fillId="0" borderId="66" xfId="38" applyNumberFormat="1" applyFont="1" applyBorder="1" applyAlignment="1">
      <alignment/>
    </xf>
    <xf numFmtId="2" fontId="7" fillId="0" borderId="66" xfId="0" applyNumberFormat="1" applyFont="1" applyBorder="1" applyAlignment="1">
      <alignment/>
    </xf>
    <xf numFmtId="0" fontId="11" fillId="34" borderId="13" xfId="0" applyFont="1" applyFill="1" applyBorder="1" applyAlignment="1">
      <alignment/>
    </xf>
    <xf numFmtId="175" fontId="11" fillId="34" borderId="13" xfId="38" applyNumberFormat="1" applyFont="1" applyFill="1" applyBorder="1" applyAlignment="1">
      <alignment/>
    </xf>
    <xf numFmtId="175" fontId="11" fillId="34" borderId="67" xfId="38" applyNumberFormat="1" applyFont="1" applyFill="1" applyBorder="1" applyAlignment="1">
      <alignment/>
    </xf>
    <xf numFmtId="2" fontId="9" fillId="34" borderId="67" xfId="0" applyNumberFormat="1" applyFont="1" applyFill="1" applyBorder="1" applyAlignment="1">
      <alignment/>
    </xf>
    <xf numFmtId="0" fontId="7" fillId="0" borderId="68" xfId="0" applyFont="1" applyBorder="1" applyAlignment="1" quotePrefix="1">
      <alignment horizontal="right"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63" xfId="0" applyFont="1" applyBorder="1" applyAlignment="1">
      <alignment/>
    </xf>
    <xf numFmtId="2" fontId="7" fillId="0" borderId="64" xfId="0" applyNumberFormat="1" applyFont="1" applyBorder="1" applyAlignment="1">
      <alignment/>
    </xf>
    <xf numFmtId="0" fontId="7" fillId="0" borderId="71" xfId="0" applyFont="1" applyBorder="1" applyAlignment="1" quotePrefix="1">
      <alignment horizontal="right"/>
    </xf>
    <xf numFmtId="0" fontId="7" fillId="0" borderId="65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2" fontId="7" fillId="34" borderId="67" xfId="0" applyNumberFormat="1" applyFont="1" applyFill="1" applyBorder="1" applyAlignment="1">
      <alignment/>
    </xf>
    <xf numFmtId="0" fontId="7" fillId="0" borderId="31" xfId="0" applyFont="1" applyBorder="1" applyAlignment="1">
      <alignment horizontal="right"/>
    </xf>
    <xf numFmtId="43" fontId="0" fillId="0" borderId="0" xfId="0" applyNumberFormat="1" applyFont="1" applyAlignment="1">
      <alignment/>
    </xf>
    <xf numFmtId="43" fontId="7" fillId="0" borderId="0" xfId="0" applyNumberFormat="1" applyFont="1" applyBorder="1" applyAlignment="1">
      <alignment/>
    </xf>
    <xf numFmtId="43" fontId="60" fillId="38" borderId="39" xfId="0" applyNumberFormat="1" applyFont="1" applyFill="1" applyBorder="1" applyAlignment="1">
      <alignment horizontal="center"/>
    </xf>
    <xf numFmtId="43" fontId="60" fillId="38" borderId="36" xfId="0" applyNumberFormat="1" applyFont="1" applyFill="1" applyBorder="1" applyAlignment="1">
      <alignment horizontal="center"/>
    </xf>
    <xf numFmtId="43" fontId="58" fillId="34" borderId="25" xfId="33" applyNumberFormat="1" applyFont="1" applyFill="1" applyBorder="1" applyAlignment="1">
      <alignment/>
    </xf>
    <xf numFmtId="0" fontId="12" fillId="0" borderId="0" xfId="0" applyFont="1" applyAlignment="1">
      <alignment/>
    </xf>
    <xf numFmtId="172" fontId="7" fillId="0" borderId="23" xfId="0" applyNumberFormat="1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40" borderId="15" xfId="0" applyFont="1" applyFill="1" applyBorder="1" applyAlignment="1">
      <alignment horizontal="center"/>
    </xf>
    <xf numFmtId="0" fontId="4" fillId="40" borderId="16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0" fillId="0" borderId="69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5" xfId="0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7" borderId="54" xfId="0" applyFont="1" applyFill="1" applyBorder="1" applyAlignment="1" quotePrefix="1">
      <alignment horizontal="center" vertical="center"/>
    </xf>
    <xf numFmtId="0" fontId="7" fillId="37" borderId="45" xfId="0" applyFont="1" applyFill="1" applyBorder="1" applyAlignment="1" quotePrefix="1">
      <alignment horizontal="center" vertical="center"/>
    </xf>
    <xf numFmtId="0" fontId="7" fillId="0" borderId="48" xfId="0" applyFont="1" applyBorder="1" applyAlignment="1" quotePrefix="1">
      <alignment horizontal="center" vertical="center"/>
    </xf>
    <xf numFmtId="0" fontId="7" fillId="0" borderId="54" xfId="0" applyFont="1" applyBorder="1" applyAlignment="1" quotePrefix="1">
      <alignment horizontal="center" vertical="center"/>
    </xf>
    <xf numFmtId="0" fontId="7" fillId="0" borderId="45" xfId="0" applyFont="1" applyBorder="1" applyAlignment="1" quotePrefix="1">
      <alignment horizontal="center" vertical="center"/>
    </xf>
    <xf numFmtId="0" fontId="7" fillId="37" borderId="48" xfId="0" applyFont="1" applyFill="1" applyBorder="1" applyAlignment="1" quotePrefix="1">
      <alignment horizontal="center" vertical="center"/>
    </xf>
    <xf numFmtId="0" fontId="7" fillId="37" borderId="55" xfId="0" applyFont="1" applyFill="1" applyBorder="1" applyAlignment="1" quotePrefix="1">
      <alignment horizontal="center" vertical="center"/>
    </xf>
    <xf numFmtId="0" fontId="7" fillId="37" borderId="16" xfId="0" applyFont="1" applyFill="1" applyBorder="1" applyAlignment="1" quotePrefix="1">
      <alignment horizontal="center" vertical="center"/>
    </xf>
    <xf numFmtId="0" fontId="7" fillId="37" borderId="48" xfId="0" applyFont="1" applyFill="1" applyBorder="1" applyAlignment="1" quotePrefix="1">
      <alignment horizontal="center"/>
    </xf>
    <xf numFmtId="0" fontId="7" fillId="37" borderId="54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0" borderId="48" xfId="0" applyFont="1" applyBorder="1" applyAlignment="1" quotePrefix="1">
      <alignment horizontal="center"/>
    </xf>
    <xf numFmtId="0" fontId="7" fillId="0" borderId="5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37" borderId="48" xfId="0" applyFont="1" applyFill="1" applyBorder="1" applyAlignment="1">
      <alignment horizontal="center"/>
    </xf>
    <xf numFmtId="0" fontId="7" fillId="37" borderId="54" xfId="0" applyFont="1" applyFill="1" applyBorder="1" applyAlignment="1" quotePrefix="1">
      <alignment horizontal="center"/>
    </xf>
    <xf numFmtId="0" fontId="7" fillId="37" borderId="45" xfId="0" applyFont="1" applyFill="1" applyBorder="1" applyAlignment="1" quotePrefix="1">
      <alignment horizont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oznámka 2" xfId="52"/>
    <cellStyle name="Prepojená bunka" xfId="53"/>
    <cellStyle name="Spolu" xfId="54"/>
    <cellStyle name="Text upozornenia" xfId="55"/>
    <cellStyle name="Titul" xfId="56"/>
    <cellStyle name="ÚroveňRiadka_2" xfId="57"/>
    <cellStyle name="ÚroveňStĺpca_1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421875" style="9" customWidth="1"/>
    <col min="2" max="2" width="10.28125" style="9" customWidth="1"/>
    <col min="3" max="3" width="31.8515625" style="9" customWidth="1"/>
    <col min="4" max="4" width="13.7109375" style="10" customWidth="1"/>
    <col min="5" max="5" width="14.00390625" style="10" customWidth="1"/>
    <col min="6" max="6" width="13.421875" style="10" customWidth="1"/>
    <col min="7" max="7" width="7.8515625" style="11" customWidth="1"/>
    <col min="8" max="8" width="10.421875" style="11" customWidth="1"/>
    <col min="9" max="16384" width="9.140625" style="9" customWidth="1"/>
  </cols>
  <sheetData>
    <row r="1" ht="15.75">
      <c r="B1" s="132" t="s">
        <v>306</v>
      </c>
    </row>
    <row r="2" spans="1:6" ht="13.5" thickBot="1">
      <c r="A2" s="270"/>
      <c r="B2" s="270"/>
      <c r="C2" s="270"/>
      <c r="D2" s="12"/>
      <c r="E2" s="12"/>
      <c r="F2" s="12"/>
    </row>
    <row r="3" spans="1:8" ht="12.75">
      <c r="A3" s="13" t="s">
        <v>34</v>
      </c>
      <c r="B3" s="13" t="s">
        <v>82</v>
      </c>
      <c r="C3" s="14"/>
      <c r="D3" s="15" t="s">
        <v>321</v>
      </c>
      <c r="E3" s="15" t="s">
        <v>320</v>
      </c>
      <c r="F3" s="15" t="s">
        <v>142</v>
      </c>
      <c r="G3" s="15" t="s">
        <v>143</v>
      </c>
      <c r="H3" s="16"/>
    </row>
    <row r="4" spans="1:8" ht="13.5" thickBot="1">
      <c r="A4" s="17" t="s">
        <v>35</v>
      </c>
      <c r="B4" s="17" t="s">
        <v>83</v>
      </c>
      <c r="C4" s="17"/>
      <c r="D4" s="18" t="s">
        <v>291</v>
      </c>
      <c r="E4" s="18" t="s">
        <v>319</v>
      </c>
      <c r="F4" s="18" t="s">
        <v>141</v>
      </c>
      <c r="G4" s="18"/>
      <c r="H4" s="19"/>
    </row>
    <row r="5" spans="1:8" ht="4.5" customHeight="1" hidden="1" thickBot="1">
      <c r="A5" s="271"/>
      <c r="B5" s="272"/>
      <c r="C5" s="272"/>
      <c r="D5" s="20"/>
      <c r="E5" s="20"/>
      <c r="F5" s="20"/>
      <c r="G5" s="20"/>
      <c r="H5" s="21"/>
    </row>
    <row r="6" spans="1:8" ht="13.5" thickBot="1">
      <c r="A6" s="267" t="s">
        <v>313</v>
      </c>
      <c r="B6" s="268"/>
      <c r="C6" s="268"/>
      <c r="D6" s="24"/>
      <c r="E6" s="24"/>
      <c r="F6" s="24"/>
      <c r="G6" s="24"/>
      <c r="H6" s="25"/>
    </row>
    <row r="7" spans="1:8" ht="12.75">
      <c r="A7" s="26">
        <v>41</v>
      </c>
      <c r="B7" s="27">
        <v>111003</v>
      </c>
      <c r="C7" s="28" t="s">
        <v>310</v>
      </c>
      <c r="D7" s="29">
        <v>304238</v>
      </c>
      <c r="E7" s="29">
        <v>299238</v>
      </c>
      <c r="F7" s="29">
        <v>288621.9</v>
      </c>
      <c r="G7" s="244">
        <f>F7/E7*100</f>
        <v>96.45228881358652</v>
      </c>
      <c r="H7" s="25"/>
    </row>
    <row r="8" spans="1:8" ht="12.75">
      <c r="A8" s="30">
        <v>41</v>
      </c>
      <c r="B8" s="31">
        <v>121001</v>
      </c>
      <c r="C8" s="32" t="s">
        <v>28</v>
      </c>
      <c r="D8" s="33">
        <v>46600</v>
      </c>
      <c r="E8" s="33">
        <v>46600</v>
      </c>
      <c r="F8" s="33">
        <v>46551.17</v>
      </c>
      <c r="G8" s="33">
        <f aca="true" t="shared" si="0" ref="G8:G18">F8/E8*100</f>
        <v>99.89521459227467</v>
      </c>
      <c r="H8" s="25"/>
    </row>
    <row r="9" spans="1:8" ht="12.75">
      <c r="A9" s="30">
        <v>41</v>
      </c>
      <c r="B9" s="31">
        <v>121002</v>
      </c>
      <c r="C9" s="32" t="s">
        <v>29</v>
      </c>
      <c r="D9" s="33">
        <v>36100</v>
      </c>
      <c r="E9" s="33">
        <v>36860</v>
      </c>
      <c r="F9" s="33">
        <v>36842.76</v>
      </c>
      <c r="G9" s="33">
        <f t="shared" si="0"/>
        <v>99.9532284319045</v>
      </c>
      <c r="H9" s="25"/>
    </row>
    <row r="10" spans="1:8" ht="13.5" thickBot="1">
      <c r="A10" s="34">
        <v>41</v>
      </c>
      <c r="B10" s="35">
        <v>121003</v>
      </c>
      <c r="C10" s="36" t="s">
        <v>36</v>
      </c>
      <c r="D10" s="37">
        <v>375</v>
      </c>
      <c r="E10" s="37">
        <v>375</v>
      </c>
      <c r="F10" s="37">
        <v>361.7</v>
      </c>
      <c r="G10" s="37">
        <f t="shared" si="0"/>
        <v>96.45333333333333</v>
      </c>
      <c r="H10" s="25"/>
    </row>
    <row r="11" spans="1:8" ht="13.5" thickBot="1">
      <c r="A11" s="273"/>
      <c r="B11" s="274"/>
      <c r="C11" s="274"/>
      <c r="D11" s="20"/>
      <c r="E11" s="20"/>
      <c r="F11" s="20"/>
      <c r="G11" s="20"/>
      <c r="H11" s="21"/>
    </row>
    <row r="12" spans="1:8" ht="13.5" thickBot="1">
      <c r="A12" s="267" t="s">
        <v>314</v>
      </c>
      <c r="B12" s="268"/>
      <c r="C12" s="268"/>
      <c r="D12" s="24"/>
      <c r="E12" s="24"/>
      <c r="F12" s="24"/>
      <c r="G12" s="24"/>
      <c r="H12" s="25"/>
    </row>
    <row r="13" spans="1:8" ht="12.75">
      <c r="A13" s="26">
        <v>41</v>
      </c>
      <c r="B13" s="27">
        <v>133001</v>
      </c>
      <c r="C13" s="28" t="s">
        <v>23</v>
      </c>
      <c r="D13" s="38">
        <v>1310</v>
      </c>
      <c r="E13" s="38">
        <v>1365</v>
      </c>
      <c r="F13" s="38">
        <v>1364.81</v>
      </c>
      <c r="G13" s="38">
        <f t="shared" si="0"/>
        <v>99.98608058608059</v>
      </c>
      <c r="H13" s="25"/>
    </row>
    <row r="14" spans="1:8" ht="12.75">
      <c r="A14" s="30">
        <v>41</v>
      </c>
      <c r="B14" s="31">
        <v>133003</v>
      </c>
      <c r="C14" s="32" t="s">
        <v>37</v>
      </c>
      <c r="D14" s="33">
        <v>5800</v>
      </c>
      <c r="E14" s="33">
        <v>0</v>
      </c>
      <c r="F14" s="33">
        <v>0</v>
      </c>
      <c r="G14" s="33"/>
      <c r="H14" s="25"/>
    </row>
    <row r="15" spans="1:8" ht="12.75">
      <c r="A15" s="30">
        <v>41</v>
      </c>
      <c r="B15" s="31">
        <v>133004</v>
      </c>
      <c r="C15" s="32" t="s">
        <v>89</v>
      </c>
      <c r="D15" s="33">
        <v>20</v>
      </c>
      <c r="E15" s="33">
        <v>0</v>
      </c>
      <c r="F15" s="33">
        <v>0</v>
      </c>
      <c r="G15" s="33"/>
      <c r="H15" s="25"/>
    </row>
    <row r="16" spans="1:8" ht="12.75">
      <c r="A16" s="30">
        <v>41</v>
      </c>
      <c r="B16" s="31">
        <v>133012</v>
      </c>
      <c r="C16" s="32" t="s">
        <v>38</v>
      </c>
      <c r="D16" s="33">
        <v>1700</v>
      </c>
      <c r="E16" s="33">
        <v>1470</v>
      </c>
      <c r="F16" s="33">
        <v>1453.5</v>
      </c>
      <c r="G16" s="33">
        <f t="shared" si="0"/>
        <v>98.87755102040816</v>
      </c>
      <c r="H16" s="25"/>
    </row>
    <row r="17" spans="1:8" ht="13.5" thickBot="1">
      <c r="A17" s="34">
        <v>41</v>
      </c>
      <c r="B17" s="35">
        <v>133013</v>
      </c>
      <c r="C17" s="36" t="s">
        <v>39</v>
      </c>
      <c r="D17" s="37">
        <v>31000</v>
      </c>
      <c r="E17" s="37">
        <v>31450</v>
      </c>
      <c r="F17" s="37">
        <v>30494.54</v>
      </c>
      <c r="G17" s="37">
        <f t="shared" si="0"/>
        <v>96.96197138314785</v>
      </c>
      <c r="H17" s="25"/>
    </row>
    <row r="18" spans="1:16" ht="13.5" thickBot="1">
      <c r="A18" s="39" t="s">
        <v>69</v>
      </c>
      <c r="B18" s="40"/>
      <c r="C18" s="41"/>
      <c r="D18" s="42">
        <f>SUM(D7:D17)</f>
        <v>427143</v>
      </c>
      <c r="E18" s="42">
        <f>SUM(E7:E17)</f>
        <v>417358</v>
      </c>
      <c r="F18" s="42">
        <f>SUM(F7:F17)</f>
        <v>405690.38</v>
      </c>
      <c r="G18" s="42">
        <f t="shared" si="0"/>
        <v>97.20440964351947</v>
      </c>
      <c r="H18" s="25"/>
      <c r="I18" s="43"/>
      <c r="J18" s="43"/>
      <c r="K18" s="43"/>
      <c r="L18" s="43"/>
      <c r="M18" s="43"/>
      <c r="N18" s="43"/>
      <c r="O18" s="43"/>
      <c r="P18" s="43"/>
    </row>
    <row r="19" spans="1:16" ht="12.75">
      <c r="A19" s="269"/>
      <c r="B19" s="269"/>
      <c r="C19" s="269"/>
      <c r="D19" s="45"/>
      <c r="E19" s="45"/>
      <c r="F19" s="45"/>
      <c r="G19" s="45"/>
      <c r="H19" s="25"/>
      <c r="I19" s="43"/>
      <c r="J19" s="43"/>
      <c r="K19" s="43"/>
      <c r="L19" s="43"/>
      <c r="M19" s="43"/>
      <c r="N19" s="43"/>
      <c r="O19" s="43"/>
      <c r="P19" s="43"/>
    </row>
    <row r="20" spans="1:16" ht="13.5" thickBot="1">
      <c r="A20" s="46"/>
      <c r="B20" s="44"/>
      <c r="C20" s="46"/>
      <c r="D20" s="45"/>
      <c r="E20" s="45"/>
      <c r="F20" s="45"/>
      <c r="G20" s="45"/>
      <c r="H20" s="25"/>
      <c r="I20" s="43"/>
      <c r="J20" s="43"/>
      <c r="K20" s="43"/>
      <c r="L20" s="43"/>
      <c r="M20" s="43"/>
      <c r="N20" s="43"/>
      <c r="O20" s="43"/>
      <c r="P20" s="43"/>
    </row>
    <row r="21" spans="1:16" ht="13.5" thickBot="1">
      <c r="A21" s="267" t="s">
        <v>315</v>
      </c>
      <c r="B21" s="268"/>
      <c r="C21" s="268"/>
      <c r="D21" s="24"/>
      <c r="E21" s="24"/>
      <c r="F21" s="24"/>
      <c r="G21" s="24"/>
      <c r="H21" s="25"/>
      <c r="I21" s="43"/>
      <c r="J21" s="43"/>
      <c r="K21" s="43"/>
      <c r="L21" s="43"/>
      <c r="M21" s="43"/>
      <c r="N21" s="43"/>
      <c r="O21" s="43"/>
      <c r="P21" s="43"/>
    </row>
    <row r="22" spans="1:16" ht="13.5" thickBot="1">
      <c r="A22" s="26">
        <v>41</v>
      </c>
      <c r="B22" s="27">
        <v>212002</v>
      </c>
      <c r="C22" s="47" t="s">
        <v>40</v>
      </c>
      <c r="D22" s="38">
        <v>5605</v>
      </c>
      <c r="E22" s="48">
        <v>5605</v>
      </c>
      <c r="F22" s="48">
        <v>4721</v>
      </c>
      <c r="G22" s="48">
        <f aca="true" t="shared" si="1" ref="G22:G70">F22/E22*100</f>
        <v>84.22836752899198</v>
      </c>
      <c r="H22" s="49"/>
      <c r="I22" s="43"/>
      <c r="J22" s="43"/>
      <c r="K22" s="43"/>
      <c r="L22" s="43"/>
      <c r="M22" s="43"/>
      <c r="N22" s="43"/>
      <c r="O22" s="43"/>
      <c r="P22" s="43"/>
    </row>
    <row r="23" spans="1:16" ht="12.75">
      <c r="A23" s="50">
        <v>41</v>
      </c>
      <c r="B23" s="31">
        <v>212003</v>
      </c>
      <c r="C23" s="51" t="s">
        <v>41</v>
      </c>
      <c r="D23" s="38">
        <v>17500</v>
      </c>
      <c r="E23" s="48">
        <v>23048.07</v>
      </c>
      <c r="F23" s="48">
        <v>20810.55</v>
      </c>
      <c r="G23" s="48">
        <f t="shared" si="1"/>
        <v>90.29194201510148</v>
      </c>
      <c r="H23" s="49"/>
      <c r="I23" s="43"/>
      <c r="J23" s="43"/>
      <c r="K23" s="43"/>
      <c r="L23" s="43"/>
      <c r="M23" s="43"/>
      <c r="N23" s="43"/>
      <c r="O23" s="43"/>
      <c r="P23" s="43"/>
    </row>
    <row r="24" spans="1:16" ht="12.75">
      <c r="A24" s="50">
        <v>41</v>
      </c>
      <c r="B24" s="31">
        <v>212003</v>
      </c>
      <c r="C24" s="51" t="s">
        <v>85</v>
      </c>
      <c r="D24" s="33">
        <v>1195</v>
      </c>
      <c r="E24" s="52">
        <v>286</v>
      </c>
      <c r="F24" s="52">
        <v>285.75</v>
      </c>
      <c r="G24" s="52">
        <f t="shared" si="1"/>
        <v>99.91258741258741</v>
      </c>
      <c r="H24" s="53"/>
      <c r="I24" s="43"/>
      <c r="J24" s="43"/>
      <c r="K24" s="43"/>
      <c r="L24" s="43"/>
      <c r="M24" s="43"/>
      <c r="N24" s="43"/>
      <c r="O24" s="43"/>
      <c r="P24" s="43"/>
    </row>
    <row r="25" spans="1:16" ht="12.75">
      <c r="A25" s="50">
        <v>41</v>
      </c>
      <c r="B25" s="31" t="s">
        <v>42</v>
      </c>
      <c r="C25" s="51" t="s">
        <v>43</v>
      </c>
      <c r="D25" s="33">
        <v>3200</v>
      </c>
      <c r="E25" s="52">
        <v>3520</v>
      </c>
      <c r="F25" s="52">
        <v>3513.85</v>
      </c>
      <c r="G25" s="52">
        <f t="shared" si="1"/>
        <v>99.82528409090908</v>
      </c>
      <c r="H25" s="25"/>
      <c r="I25" s="43"/>
      <c r="J25" s="43"/>
      <c r="K25" s="43"/>
      <c r="L25" s="43"/>
      <c r="M25" s="43"/>
      <c r="N25" s="43"/>
      <c r="O25" s="43"/>
      <c r="P25" s="43"/>
    </row>
    <row r="26" spans="1:16" ht="13.5" thickBot="1">
      <c r="A26" s="54">
        <v>41</v>
      </c>
      <c r="B26" s="36" t="s">
        <v>44</v>
      </c>
      <c r="C26" s="55" t="s">
        <v>45</v>
      </c>
      <c r="D26" s="37">
        <v>18100</v>
      </c>
      <c r="E26" s="56">
        <v>18100</v>
      </c>
      <c r="F26" s="56">
        <v>17863.4</v>
      </c>
      <c r="G26" s="56">
        <f t="shared" si="1"/>
        <v>98.69281767955802</v>
      </c>
      <c r="H26" s="25"/>
      <c r="I26" s="43"/>
      <c r="J26" s="43"/>
      <c r="K26" s="43"/>
      <c r="L26" s="43"/>
      <c r="M26" s="43"/>
      <c r="N26" s="43"/>
      <c r="O26" s="43"/>
      <c r="P26" s="43"/>
    </row>
    <row r="27" spans="1:16" ht="13.5" thickBot="1">
      <c r="A27" s="57">
        <v>41</v>
      </c>
      <c r="B27" s="58">
        <v>211004</v>
      </c>
      <c r="C27" s="59" t="s">
        <v>71</v>
      </c>
      <c r="D27" s="60">
        <v>11300</v>
      </c>
      <c r="E27" s="60">
        <v>8300</v>
      </c>
      <c r="F27" s="60">
        <v>8233.68</v>
      </c>
      <c r="G27" s="60">
        <f t="shared" si="1"/>
        <v>99.20096385542169</v>
      </c>
      <c r="H27" s="25"/>
      <c r="I27" s="43"/>
      <c r="J27" s="43"/>
      <c r="K27" s="43"/>
      <c r="L27" s="43"/>
      <c r="M27" s="43"/>
      <c r="N27" s="43"/>
      <c r="O27" s="43"/>
      <c r="P27" s="43"/>
    </row>
    <row r="28" spans="1:16" ht="13.5" thickBot="1">
      <c r="A28" s="57">
        <v>41</v>
      </c>
      <c r="B28" s="58">
        <v>221005</v>
      </c>
      <c r="C28" s="59" t="s">
        <v>72</v>
      </c>
      <c r="D28" s="61">
        <v>4480</v>
      </c>
      <c r="E28" s="61">
        <v>10500</v>
      </c>
      <c r="F28" s="61">
        <v>10500</v>
      </c>
      <c r="G28" s="61">
        <f t="shared" si="1"/>
        <v>100</v>
      </c>
      <c r="H28" s="62"/>
      <c r="I28" s="43"/>
      <c r="J28" s="43"/>
      <c r="K28" s="43"/>
      <c r="L28" s="43"/>
      <c r="M28" s="43"/>
      <c r="N28" s="43"/>
      <c r="O28" s="43"/>
      <c r="P28" s="43"/>
    </row>
    <row r="29" spans="1:16" ht="13.5" thickBot="1">
      <c r="A29" s="267" t="s">
        <v>316</v>
      </c>
      <c r="B29" s="268"/>
      <c r="C29" s="268"/>
      <c r="D29" s="24"/>
      <c r="E29" s="24"/>
      <c r="F29" s="24"/>
      <c r="G29" s="24"/>
      <c r="H29" s="25"/>
      <c r="I29" s="43"/>
      <c r="J29" s="43"/>
      <c r="K29" s="43"/>
      <c r="L29" s="43"/>
      <c r="M29" s="43"/>
      <c r="N29" s="43"/>
      <c r="O29" s="43"/>
      <c r="P29" s="43"/>
    </row>
    <row r="30" spans="1:16" ht="13.5" thickBot="1">
      <c r="A30" s="26">
        <v>41</v>
      </c>
      <c r="B30" s="63" t="s">
        <v>139</v>
      </c>
      <c r="C30" s="63" t="s">
        <v>140</v>
      </c>
      <c r="D30" s="64">
        <v>0</v>
      </c>
      <c r="E30" s="64">
        <v>4481</v>
      </c>
      <c r="F30" s="64">
        <v>4480.5</v>
      </c>
      <c r="G30" s="64">
        <f t="shared" si="1"/>
        <v>99.98884177638921</v>
      </c>
      <c r="H30" s="25"/>
      <c r="I30" s="43"/>
      <c r="J30" s="43"/>
      <c r="K30" s="43"/>
      <c r="L30" s="43"/>
      <c r="M30" s="43"/>
      <c r="N30" s="43"/>
      <c r="O30" s="43"/>
      <c r="P30" s="43"/>
    </row>
    <row r="31" spans="1:16" ht="12.75">
      <c r="A31" s="30">
        <v>41</v>
      </c>
      <c r="B31" s="27">
        <v>221004</v>
      </c>
      <c r="C31" s="28" t="s">
        <v>67</v>
      </c>
      <c r="D31" s="38">
        <v>3050</v>
      </c>
      <c r="E31" s="48">
        <v>2765</v>
      </c>
      <c r="F31" s="48">
        <v>2763</v>
      </c>
      <c r="G31" s="48">
        <f t="shared" si="1"/>
        <v>99.92766726943943</v>
      </c>
      <c r="H31" s="53"/>
      <c r="I31" s="43"/>
      <c r="J31" s="43"/>
      <c r="K31" s="43"/>
      <c r="L31" s="43"/>
      <c r="M31" s="43"/>
      <c r="N31" s="43"/>
      <c r="O31" s="43"/>
      <c r="P31" s="43"/>
    </row>
    <row r="32" spans="1:16" ht="12.75">
      <c r="A32" s="30">
        <v>41</v>
      </c>
      <c r="B32" s="31">
        <v>222003</v>
      </c>
      <c r="C32" s="32" t="s">
        <v>46</v>
      </c>
      <c r="D32" s="33">
        <v>500</v>
      </c>
      <c r="E32" s="52">
        <v>400</v>
      </c>
      <c r="F32" s="52">
        <v>400</v>
      </c>
      <c r="G32" s="52">
        <f t="shared" si="1"/>
        <v>100</v>
      </c>
      <c r="H32" s="25"/>
      <c r="I32" s="43"/>
      <c r="J32" s="43"/>
      <c r="K32" s="43"/>
      <c r="L32" s="43"/>
      <c r="M32" s="43"/>
      <c r="N32" s="43"/>
      <c r="O32" s="43"/>
      <c r="P32" s="43"/>
    </row>
    <row r="33" spans="1:16" ht="12.75">
      <c r="A33" s="30">
        <v>41</v>
      </c>
      <c r="B33" s="31" t="s">
        <v>120</v>
      </c>
      <c r="C33" s="32" t="s">
        <v>121</v>
      </c>
      <c r="D33" s="33">
        <v>0</v>
      </c>
      <c r="E33" s="52">
        <v>55</v>
      </c>
      <c r="F33" s="52">
        <v>54.4</v>
      </c>
      <c r="G33" s="52">
        <f t="shared" si="1"/>
        <v>98.9090909090909</v>
      </c>
      <c r="H33" s="53"/>
      <c r="I33" s="43"/>
      <c r="J33" s="43"/>
      <c r="K33" s="43"/>
      <c r="L33" s="43"/>
      <c r="M33" s="43"/>
      <c r="N33" s="43"/>
      <c r="O33" s="43"/>
      <c r="P33" s="43"/>
    </row>
    <row r="34" spans="1:16" ht="12.75">
      <c r="A34" s="30">
        <v>41</v>
      </c>
      <c r="B34" s="31">
        <v>223001</v>
      </c>
      <c r="C34" s="32" t="s">
        <v>30</v>
      </c>
      <c r="D34" s="33">
        <v>300</v>
      </c>
      <c r="E34" s="52">
        <v>460</v>
      </c>
      <c r="F34" s="52">
        <v>460</v>
      </c>
      <c r="G34" s="52">
        <f t="shared" si="1"/>
        <v>100</v>
      </c>
      <c r="H34" s="49"/>
      <c r="I34" s="43"/>
      <c r="J34" s="43"/>
      <c r="K34" s="43"/>
      <c r="L34" s="43"/>
      <c r="M34" s="43"/>
      <c r="N34" s="43"/>
      <c r="O34" s="43"/>
      <c r="P34" s="43"/>
    </row>
    <row r="35" spans="1:16" ht="12.75">
      <c r="A35" s="30">
        <v>41</v>
      </c>
      <c r="B35" s="30" t="s">
        <v>145</v>
      </c>
      <c r="C35" s="30" t="s">
        <v>47</v>
      </c>
      <c r="D35" s="65">
        <v>850</v>
      </c>
      <c r="E35" s="66">
        <v>1150</v>
      </c>
      <c r="F35" s="66">
        <v>537.5</v>
      </c>
      <c r="G35" s="66">
        <f t="shared" si="1"/>
        <v>46.73913043478261</v>
      </c>
      <c r="H35" s="53"/>
      <c r="I35" s="43"/>
      <c r="J35" s="43"/>
      <c r="K35" s="43"/>
      <c r="L35" s="43"/>
      <c r="M35" s="43"/>
      <c r="N35" s="43"/>
      <c r="O35" s="43"/>
      <c r="P35" s="43"/>
    </row>
    <row r="36" spans="1:16" ht="12.75">
      <c r="A36" s="30">
        <v>41</v>
      </c>
      <c r="B36" s="30" t="s">
        <v>48</v>
      </c>
      <c r="C36" s="30" t="s">
        <v>124</v>
      </c>
      <c r="D36" s="65">
        <v>0</v>
      </c>
      <c r="E36" s="66">
        <v>992</v>
      </c>
      <c r="F36" s="66">
        <v>992</v>
      </c>
      <c r="G36" s="66">
        <f t="shared" si="1"/>
        <v>100</v>
      </c>
      <c r="H36" s="25"/>
      <c r="I36" s="43"/>
      <c r="J36" s="43"/>
      <c r="K36" s="43"/>
      <c r="L36" s="43"/>
      <c r="M36" s="43"/>
      <c r="N36" s="43"/>
      <c r="O36" s="43"/>
      <c r="P36" s="43"/>
    </row>
    <row r="37" spans="1:16" ht="12.75">
      <c r="A37" s="30">
        <v>41</v>
      </c>
      <c r="B37" s="30" t="s">
        <v>123</v>
      </c>
      <c r="C37" s="30" t="s">
        <v>125</v>
      </c>
      <c r="D37" s="65">
        <v>5500</v>
      </c>
      <c r="E37" s="65">
        <v>4017</v>
      </c>
      <c r="F37" s="65">
        <v>4016.4</v>
      </c>
      <c r="G37" s="65">
        <f t="shared" si="1"/>
        <v>99.9850634802091</v>
      </c>
      <c r="H37" s="25"/>
      <c r="I37" s="43"/>
      <c r="J37" s="43"/>
      <c r="K37" s="43"/>
      <c r="L37" s="43"/>
      <c r="M37" s="43"/>
      <c r="N37" s="43"/>
      <c r="O37" s="43"/>
      <c r="P37" s="43"/>
    </row>
    <row r="38" spans="1:16" ht="13.5" thickBot="1">
      <c r="A38" s="34">
        <v>41</v>
      </c>
      <c r="B38" s="30" t="s">
        <v>133</v>
      </c>
      <c r="C38" s="30" t="s">
        <v>134</v>
      </c>
      <c r="D38" s="65">
        <v>0</v>
      </c>
      <c r="E38" s="65">
        <v>310</v>
      </c>
      <c r="F38" s="65">
        <v>305.9</v>
      </c>
      <c r="G38" s="65">
        <f t="shared" si="1"/>
        <v>98.6774193548387</v>
      </c>
      <c r="H38" s="25"/>
      <c r="I38" s="43"/>
      <c r="J38" s="43"/>
      <c r="K38" s="43"/>
      <c r="L38" s="43"/>
      <c r="M38" s="43"/>
      <c r="N38" s="43"/>
      <c r="O38" s="43"/>
      <c r="P38" s="43"/>
    </row>
    <row r="39" spans="1:16" ht="12.75">
      <c r="A39" s="67">
        <v>41</v>
      </c>
      <c r="B39" s="68">
        <v>223003</v>
      </c>
      <c r="C39" s="30" t="s">
        <v>49</v>
      </c>
      <c r="D39" s="65">
        <v>3080</v>
      </c>
      <c r="E39" s="65">
        <v>3080</v>
      </c>
      <c r="F39" s="65">
        <v>2982.92</v>
      </c>
      <c r="G39" s="65">
        <f t="shared" si="1"/>
        <v>96.84805194805195</v>
      </c>
      <c r="H39" s="25"/>
      <c r="I39" s="43"/>
      <c r="J39" s="43"/>
      <c r="K39" s="43"/>
      <c r="L39" s="43"/>
      <c r="M39" s="43"/>
      <c r="N39" s="43"/>
      <c r="O39" s="43"/>
      <c r="P39" s="43"/>
    </row>
    <row r="40" spans="1:16" ht="13.5" thickBot="1">
      <c r="A40" s="67"/>
      <c r="B40" s="69">
        <v>229005</v>
      </c>
      <c r="C40" s="34" t="s">
        <v>50</v>
      </c>
      <c r="D40" s="70">
        <v>300</v>
      </c>
      <c r="E40" s="70">
        <v>165</v>
      </c>
      <c r="F40" s="70">
        <v>165</v>
      </c>
      <c r="G40" s="70">
        <f t="shared" si="1"/>
        <v>100</v>
      </c>
      <c r="H40" s="25"/>
      <c r="I40" s="43"/>
      <c r="J40" s="43"/>
      <c r="K40" s="43"/>
      <c r="L40" s="43"/>
      <c r="M40" s="43"/>
      <c r="N40" s="43"/>
      <c r="O40" s="43"/>
      <c r="P40" s="43"/>
    </row>
    <row r="41" spans="1:16" ht="13.5" thickBot="1">
      <c r="A41" s="22" t="s">
        <v>317</v>
      </c>
      <c r="B41" s="23"/>
      <c r="C41" s="23"/>
      <c r="D41" s="24"/>
      <c r="E41" s="24"/>
      <c r="F41" s="24"/>
      <c r="G41" s="24"/>
      <c r="H41" s="25"/>
      <c r="I41" s="43"/>
      <c r="J41" s="43"/>
      <c r="K41" s="43"/>
      <c r="L41" s="43"/>
      <c r="M41" s="43"/>
      <c r="N41" s="43"/>
      <c r="O41" s="43"/>
      <c r="P41" s="43"/>
    </row>
    <row r="42" spans="1:16" ht="13.5" thickBot="1">
      <c r="A42" s="71">
        <v>41</v>
      </c>
      <c r="B42" s="72">
        <v>243</v>
      </c>
      <c r="C42" s="73" t="s">
        <v>24</v>
      </c>
      <c r="D42" s="74">
        <v>200</v>
      </c>
      <c r="E42" s="74">
        <v>200</v>
      </c>
      <c r="F42" s="74">
        <v>83.89</v>
      </c>
      <c r="G42" s="74">
        <f t="shared" si="1"/>
        <v>41.945</v>
      </c>
      <c r="H42" s="25"/>
      <c r="I42" s="43"/>
      <c r="J42" s="43"/>
      <c r="K42" s="43"/>
      <c r="L42" s="43"/>
      <c r="M42" s="43"/>
      <c r="N42" s="43"/>
      <c r="O42" s="43"/>
      <c r="P42" s="43"/>
    </row>
    <row r="43" spans="1:16" ht="13.5" thickBot="1">
      <c r="A43" s="67"/>
      <c r="B43" s="75"/>
      <c r="C43" s="76"/>
      <c r="D43" s="77"/>
      <c r="E43" s="77"/>
      <c r="F43" s="77"/>
      <c r="G43" s="77"/>
      <c r="H43" s="25"/>
      <c r="I43" s="43"/>
      <c r="J43" s="43"/>
      <c r="K43" s="43"/>
      <c r="L43" s="43"/>
      <c r="M43" s="43"/>
      <c r="N43" s="43"/>
      <c r="O43" s="43"/>
      <c r="P43" s="43"/>
    </row>
    <row r="44" spans="1:16" ht="13.5" thickBot="1">
      <c r="A44" s="78" t="s">
        <v>80</v>
      </c>
      <c r="B44" s="79"/>
      <c r="C44" s="79"/>
      <c r="D44" s="24"/>
      <c r="E44" s="24"/>
      <c r="F44" s="24"/>
      <c r="G44" s="24"/>
      <c r="H44" s="25"/>
      <c r="I44" s="43"/>
      <c r="J44" s="43"/>
      <c r="K44" s="43"/>
      <c r="L44" s="43"/>
      <c r="M44" s="43"/>
      <c r="N44" s="43"/>
      <c r="O44" s="43"/>
      <c r="P44" s="43"/>
    </row>
    <row r="45" spans="1:16" ht="12.75">
      <c r="A45" s="26">
        <v>41</v>
      </c>
      <c r="B45" s="80">
        <v>291003</v>
      </c>
      <c r="C45" s="26" t="s">
        <v>51</v>
      </c>
      <c r="D45" s="81">
        <v>1000</v>
      </c>
      <c r="E45" s="82">
        <v>0</v>
      </c>
      <c r="F45" s="82">
        <v>0</v>
      </c>
      <c r="G45" s="82"/>
      <c r="H45" s="25"/>
      <c r="I45" s="43"/>
      <c r="J45" s="43"/>
      <c r="K45" s="43"/>
      <c r="L45" s="43"/>
      <c r="M45" s="43"/>
      <c r="N45" s="43"/>
      <c r="O45" s="43"/>
      <c r="P45" s="43"/>
    </row>
    <row r="46" spans="1:16" ht="12.75">
      <c r="A46" s="83">
        <v>41</v>
      </c>
      <c r="B46" s="84">
        <v>291004</v>
      </c>
      <c r="C46" s="83" t="s">
        <v>86</v>
      </c>
      <c r="D46" s="85">
        <v>50</v>
      </c>
      <c r="E46" s="86">
        <v>50</v>
      </c>
      <c r="F46" s="86">
        <v>0</v>
      </c>
      <c r="G46" s="86">
        <f t="shared" si="1"/>
        <v>0</v>
      </c>
      <c r="H46" s="25"/>
      <c r="I46" s="43"/>
      <c r="J46" s="43"/>
      <c r="K46" s="43"/>
      <c r="L46" s="43"/>
      <c r="M46" s="43"/>
      <c r="N46" s="43"/>
      <c r="O46" s="43"/>
      <c r="P46" s="43"/>
    </row>
    <row r="47" spans="1:16" ht="12.75">
      <c r="A47" s="83">
        <v>41</v>
      </c>
      <c r="B47" s="84">
        <v>291008</v>
      </c>
      <c r="C47" s="83" t="s">
        <v>113</v>
      </c>
      <c r="D47" s="85">
        <v>0</v>
      </c>
      <c r="E47" s="87">
        <v>188</v>
      </c>
      <c r="F47" s="87">
        <v>187.2</v>
      </c>
      <c r="G47" s="87">
        <f t="shared" si="1"/>
        <v>99.57446808510639</v>
      </c>
      <c r="H47" s="53"/>
      <c r="I47" s="43"/>
      <c r="J47" s="43"/>
      <c r="K47" s="43"/>
      <c r="L47" s="43"/>
      <c r="M47" s="43"/>
      <c r="N47" s="43"/>
      <c r="O47" s="43"/>
      <c r="P47" s="43"/>
    </row>
    <row r="48" spans="1:16" ht="12.75">
      <c r="A48" s="30">
        <v>41</v>
      </c>
      <c r="B48" s="68">
        <v>292008</v>
      </c>
      <c r="C48" s="30" t="s">
        <v>52</v>
      </c>
      <c r="D48" s="65">
        <v>1500</v>
      </c>
      <c r="E48" s="66">
        <v>440</v>
      </c>
      <c r="F48" s="66">
        <v>436.69</v>
      </c>
      <c r="G48" s="66">
        <f t="shared" si="1"/>
        <v>99.24772727272727</v>
      </c>
      <c r="H48" s="53"/>
      <c r="I48" s="43"/>
      <c r="J48" s="43"/>
      <c r="K48" s="43"/>
      <c r="L48" s="43"/>
      <c r="M48" s="43"/>
      <c r="N48" s="43"/>
      <c r="O48" s="43"/>
      <c r="P48" s="43"/>
    </row>
    <row r="49" spans="1:16" ht="12.75">
      <c r="A49" s="30">
        <v>41</v>
      </c>
      <c r="B49" s="68">
        <v>292006</v>
      </c>
      <c r="C49" s="30" t="s">
        <v>122</v>
      </c>
      <c r="D49" s="65">
        <v>0</v>
      </c>
      <c r="E49" s="66">
        <v>564</v>
      </c>
      <c r="F49" s="66">
        <v>563.69</v>
      </c>
      <c r="G49" s="66">
        <f t="shared" si="1"/>
        <v>99.94503546099291</v>
      </c>
      <c r="H49" s="53"/>
      <c r="I49" s="43"/>
      <c r="J49" s="43"/>
      <c r="K49" s="43"/>
      <c r="L49" s="43"/>
      <c r="M49" s="43"/>
      <c r="N49" s="43"/>
      <c r="O49" s="43"/>
      <c r="P49" s="43"/>
    </row>
    <row r="50" spans="1:16" ht="16.5" customHeight="1" thickBot="1">
      <c r="A50" s="34">
        <v>41</v>
      </c>
      <c r="B50" s="68">
        <v>292012</v>
      </c>
      <c r="C50" s="30" t="s">
        <v>53</v>
      </c>
      <c r="D50" s="65">
        <v>4200</v>
      </c>
      <c r="E50" s="66">
        <v>4707</v>
      </c>
      <c r="F50" s="66">
        <v>4706.27</v>
      </c>
      <c r="G50" s="66">
        <f t="shared" si="1"/>
        <v>99.98449118334396</v>
      </c>
      <c r="H50" s="49"/>
      <c r="I50" s="43"/>
      <c r="J50" s="43"/>
      <c r="K50" s="43"/>
      <c r="L50" s="43"/>
      <c r="M50" s="43"/>
      <c r="N50" s="43"/>
      <c r="O50" s="43"/>
      <c r="P50" s="43"/>
    </row>
    <row r="51" spans="1:16" ht="15.75" customHeight="1" thickBot="1">
      <c r="A51" s="57">
        <v>41</v>
      </c>
      <c r="B51" s="69">
        <v>292027</v>
      </c>
      <c r="C51" s="34" t="s">
        <v>54</v>
      </c>
      <c r="D51" s="70">
        <v>1050</v>
      </c>
      <c r="E51" s="88">
        <v>1000</v>
      </c>
      <c r="F51" s="88">
        <v>1000</v>
      </c>
      <c r="G51" s="88">
        <f t="shared" si="1"/>
        <v>100</v>
      </c>
      <c r="H51" s="53"/>
      <c r="I51" s="43"/>
      <c r="J51" s="43"/>
      <c r="K51" s="43"/>
      <c r="L51" s="43"/>
      <c r="M51" s="43"/>
      <c r="N51" s="43"/>
      <c r="O51" s="43"/>
      <c r="P51" s="43"/>
    </row>
    <row r="52" spans="1:16" ht="13.5" thickBot="1">
      <c r="A52" s="57">
        <v>41</v>
      </c>
      <c r="B52" s="89">
        <v>292027</v>
      </c>
      <c r="C52" s="59" t="s">
        <v>111</v>
      </c>
      <c r="D52" s="90"/>
      <c r="E52" s="91"/>
      <c r="F52" s="91"/>
      <c r="G52" s="91"/>
      <c r="H52" s="49"/>
      <c r="I52" s="43"/>
      <c r="J52" s="43"/>
      <c r="K52" s="43"/>
      <c r="L52" s="43"/>
      <c r="M52" s="43"/>
      <c r="N52" s="43"/>
      <c r="O52" s="43"/>
      <c r="P52" s="43"/>
    </row>
    <row r="53" spans="1:16" ht="13.5" thickBot="1">
      <c r="A53" s="39" t="s">
        <v>70</v>
      </c>
      <c r="B53" s="2"/>
      <c r="C53" s="41"/>
      <c r="D53" s="42">
        <f>SUM(D22:D51)</f>
        <v>82960</v>
      </c>
      <c r="E53" s="42">
        <f>SUM(E22:E52)</f>
        <v>94383.07</v>
      </c>
      <c r="F53" s="42">
        <f>SUM(F22:F52)</f>
        <v>90063.59</v>
      </c>
      <c r="G53" s="42">
        <f t="shared" si="1"/>
        <v>95.42345888939614</v>
      </c>
      <c r="H53" s="25"/>
      <c r="I53" s="43"/>
      <c r="J53" s="43"/>
      <c r="K53" s="43"/>
      <c r="L53" s="43"/>
      <c r="M53" s="43"/>
      <c r="N53" s="43"/>
      <c r="O53" s="43"/>
      <c r="P53" s="43"/>
    </row>
    <row r="54" spans="1:16" ht="13.5" thickBot="1">
      <c r="A54" s="92"/>
      <c r="B54" s="93"/>
      <c r="C54" s="92"/>
      <c r="D54" s="94"/>
      <c r="E54" s="94"/>
      <c r="F54" s="94"/>
      <c r="G54" s="94"/>
      <c r="H54" s="25"/>
      <c r="I54" s="43"/>
      <c r="J54" s="43"/>
      <c r="K54" s="43"/>
      <c r="L54" s="43"/>
      <c r="M54" s="43"/>
      <c r="N54" s="43"/>
      <c r="O54" s="43"/>
      <c r="P54" s="43"/>
    </row>
    <row r="55" spans="1:16" ht="13.5" thickBot="1">
      <c r="A55" s="78" t="s">
        <v>318</v>
      </c>
      <c r="B55" s="23"/>
      <c r="C55" s="23"/>
      <c r="D55" s="24">
        <f>SUM(D56:D69)</f>
        <v>221940</v>
      </c>
      <c r="E55" s="24">
        <f>SUM(E56:E69)</f>
        <v>242963.31999999998</v>
      </c>
      <c r="F55" s="24">
        <f>SUM(F56:F69)</f>
        <v>242962.24</v>
      </c>
      <c r="G55" s="24">
        <f t="shared" si="1"/>
        <v>99.9995554884581</v>
      </c>
      <c r="H55" s="25"/>
      <c r="I55" s="43"/>
      <c r="J55" s="43"/>
      <c r="K55" s="43"/>
      <c r="L55" s="43"/>
      <c r="M55" s="43"/>
      <c r="N55" s="43"/>
      <c r="O55" s="43"/>
      <c r="P55" s="43"/>
    </row>
    <row r="56" spans="1:16" ht="12.75">
      <c r="A56" s="26">
        <v>111</v>
      </c>
      <c r="B56" s="80">
        <v>311</v>
      </c>
      <c r="C56" s="26" t="s">
        <v>55</v>
      </c>
      <c r="D56" s="81">
        <v>970</v>
      </c>
      <c r="E56" s="95">
        <v>1042</v>
      </c>
      <c r="F56" s="95">
        <v>1042</v>
      </c>
      <c r="G56" s="95">
        <f t="shared" si="1"/>
        <v>100</v>
      </c>
      <c r="H56" s="53"/>
      <c r="I56" s="43"/>
      <c r="J56" s="43"/>
      <c r="K56" s="43"/>
      <c r="L56" s="43"/>
      <c r="M56" s="43"/>
      <c r="N56" s="43"/>
      <c r="O56" s="43"/>
      <c r="P56" s="43"/>
    </row>
    <row r="57" spans="1:16" ht="12.75">
      <c r="A57" s="83">
        <v>41</v>
      </c>
      <c r="B57" s="84">
        <v>311</v>
      </c>
      <c r="C57" s="83" t="s">
        <v>112</v>
      </c>
      <c r="D57" s="85">
        <v>0</v>
      </c>
      <c r="E57" s="96">
        <v>750</v>
      </c>
      <c r="F57" s="96">
        <v>750</v>
      </c>
      <c r="G57" s="96">
        <f t="shared" si="1"/>
        <v>100</v>
      </c>
      <c r="H57" s="25"/>
      <c r="I57" s="43"/>
      <c r="J57" s="43"/>
      <c r="K57" s="43"/>
      <c r="L57" s="43"/>
      <c r="M57" s="43"/>
      <c r="N57" s="43"/>
      <c r="O57" s="43"/>
      <c r="P57" s="43"/>
    </row>
    <row r="58" spans="1:16" ht="12.75">
      <c r="A58" s="83">
        <v>111</v>
      </c>
      <c r="B58" s="84">
        <v>312001</v>
      </c>
      <c r="C58" s="83" t="s">
        <v>87</v>
      </c>
      <c r="D58" s="85">
        <v>470</v>
      </c>
      <c r="E58" s="96">
        <v>765</v>
      </c>
      <c r="F58" s="96">
        <v>764.77</v>
      </c>
      <c r="G58" s="96">
        <f t="shared" si="1"/>
        <v>99.96993464052288</v>
      </c>
      <c r="H58" s="49"/>
      <c r="I58" s="43"/>
      <c r="J58" s="43"/>
      <c r="K58" s="43"/>
      <c r="L58" s="43"/>
      <c r="M58" s="43"/>
      <c r="N58" s="43"/>
      <c r="O58" s="43"/>
      <c r="P58" s="43"/>
    </row>
    <row r="59" spans="1:16" ht="12.75">
      <c r="A59" s="83">
        <v>111</v>
      </c>
      <c r="B59" s="84">
        <v>312001</v>
      </c>
      <c r="C59" s="83" t="s">
        <v>108</v>
      </c>
      <c r="D59" s="85">
        <v>0</v>
      </c>
      <c r="E59" s="96">
        <v>5622</v>
      </c>
      <c r="F59" s="96">
        <v>5622.02</v>
      </c>
      <c r="G59" s="96">
        <f t="shared" si="1"/>
        <v>100.00035574528638</v>
      </c>
      <c r="H59" s="49"/>
      <c r="I59" s="43"/>
      <c r="J59" s="43"/>
      <c r="K59" s="43"/>
      <c r="L59" s="43"/>
      <c r="M59" s="43"/>
      <c r="N59" s="43"/>
      <c r="O59" s="43"/>
      <c r="P59" s="43"/>
    </row>
    <row r="60" spans="1:16" ht="12.75">
      <c r="A60" s="83">
        <v>111</v>
      </c>
      <c r="B60" s="68">
        <v>312001</v>
      </c>
      <c r="C60" s="30" t="s">
        <v>56</v>
      </c>
      <c r="D60" s="65">
        <v>4770</v>
      </c>
      <c r="E60" s="66">
        <v>4779.25</v>
      </c>
      <c r="F60" s="66">
        <v>4779.25</v>
      </c>
      <c r="G60" s="66">
        <f t="shared" si="1"/>
        <v>100</v>
      </c>
      <c r="H60" s="25"/>
      <c r="I60" s="43"/>
      <c r="J60" s="43"/>
      <c r="K60" s="43"/>
      <c r="L60" s="43"/>
      <c r="M60" s="43"/>
      <c r="N60" s="43"/>
      <c r="O60" s="43"/>
      <c r="P60" s="43"/>
    </row>
    <row r="61" spans="1:16" ht="12.75">
      <c r="A61" s="30">
        <v>111</v>
      </c>
      <c r="B61" s="68">
        <v>312001</v>
      </c>
      <c r="C61" s="30" t="s">
        <v>57</v>
      </c>
      <c r="D61" s="97">
        <v>3400</v>
      </c>
      <c r="E61" s="98">
        <v>3696.54</v>
      </c>
      <c r="F61" s="98">
        <v>3696.54</v>
      </c>
      <c r="G61" s="98">
        <f t="shared" si="1"/>
        <v>100</v>
      </c>
      <c r="H61" s="5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30">
        <v>111</v>
      </c>
      <c r="B62" s="68">
        <v>312001</v>
      </c>
      <c r="C62" s="30" t="s">
        <v>58</v>
      </c>
      <c r="D62" s="97">
        <v>1700</v>
      </c>
      <c r="E62" s="98">
        <v>1648.89</v>
      </c>
      <c r="F62" s="98">
        <v>1648.89</v>
      </c>
      <c r="G62" s="98">
        <f t="shared" si="1"/>
        <v>100</v>
      </c>
      <c r="H62" s="53"/>
      <c r="I62" s="43"/>
      <c r="J62" s="43"/>
      <c r="K62" s="43"/>
      <c r="L62" s="43"/>
      <c r="M62" s="43"/>
      <c r="N62" s="43"/>
      <c r="O62" s="43"/>
      <c r="P62" s="43"/>
    </row>
    <row r="63" spans="1:16" ht="12.75">
      <c r="A63" s="30">
        <v>111</v>
      </c>
      <c r="B63" s="68">
        <v>312001</v>
      </c>
      <c r="C63" s="30" t="s">
        <v>59</v>
      </c>
      <c r="D63" s="97">
        <v>203470</v>
      </c>
      <c r="E63" s="99">
        <v>217929</v>
      </c>
      <c r="F63" s="99">
        <v>217929</v>
      </c>
      <c r="G63" s="99">
        <f t="shared" si="1"/>
        <v>100</v>
      </c>
      <c r="H63" s="49"/>
      <c r="I63" s="43"/>
      <c r="J63" s="43"/>
      <c r="K63" s="43"/>
      <c r="L63" s="43"/>
      <c r="M63" s="43"/>
      <c r="N63" s="43"/>
      <c r="O63" s="43"/>
      <c r="P63" s="43"/>
    </row>
    <row r="64" spans="1:16" ht="13.5" customHeight="1">
      <c r="A64" s="30">
        <v>111</v>
      </c>
      <c r="B64" s="68">
        <v>312001</v>
      </c>
      <c r="C64" s="30" t="s">
        <v>60</v>
      </c>
      <c r="D64" s="97">
        <v>3200</v>
      </c>
      <c r="E64" s="97">
        <v>2999</v>
      </c>
      <c r="F64" s="97">
        <v>2999</v>
      </c>
      <c r="G64" s="97">
        <f t="shared" si="1"/>
        <v>100</v>
      </c>
      <c r="H64" s="25"/>
      <c r="I64" s="43"/>
      <c r="J64" s="43"/>
      <c r="K64" s="43"/>
      <c r="L64" s="43"/>
      <c r="M64" s="43"/>
      <c r="N64" s="43"/>
      <c r="O64" s="43"/>
      <c r="P64" s="43"/>
    </row>
    <row r="65" spans="1:16" ht="12.75">
      <c r="A65" s="30">
        <v>111</v>
      </c>
      <c r="B65" s="68">
        <v>312001</v>
      </c>
      <c r="C65" s="30" t="s">
        <v>25</v>
      </c>
      <c r="D65" s="97">
        <v>1090</v>
      </c>
      <c r="E65" s="97">
        <v>1032</v>
      </c>
      <c r="F65" s="97">
        <v>1032</v>
      </c>
      <c r="G65" s="97">
        <f t="shared" si="1"/>
        <v>100</v>
      </c>
      <c r="H65" s="25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30">
        <v>111</v>
      </c>
      <c r="B66" s="68">
        <v>312001</v>
      </c>
      <c r="C66" s="30" t="s">
        <v>61</v>
      </c>
      <c r="D66" s="97">
        <v>1370</v>
      </c>
      <c r="E66" s="97">
        <v>1207</v>
      </c>
      <c r="F66" s="97">
        <v>1207</v>
      </c>
      <c r="G66" s="97">
        <f t="shared" si="1"/>
        <v>100</v>
      </c>
      <c r="H66" s="25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30">
        <v>111</v>
      </c>
      <c r="B67" s="68">
        <v>312001</v>
      </c>
      <c r="C67" s="30" t="s">
        <v>62</v>
      </c>
      <c r="D67" s="97">
        <v>200</v>
      </c>
      <c r="E67" s="100">
        <v>283.55</v>
      </c>
      <c r="F67" s="100">
        <v>283.55</v>
      </c>
      <c r="G67" s="100">
        <f t="shared" si="1"/>
        <v>100</v>
      </c>
      <c r="H67" s="25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30">
        <v>111</v>
      </c>
      <c r="B68" s="101">
        <v>312001</v>
      </c>
      <c r="C68" s="102" t="s">
        <v>88</v>
      </c>
      <c r="D68" s="103">
        <v>720</v>
      </c>
      <c r="E68" s="103">
        <v>624</v>
      </c>
      <c r="F68" s="103">
        <v>623.13</v>
      </c>
      <c r="G68" s="103">
        <f t="shared" si="1"/>
        <v>99.86057692307693</v>
      </c>
      <c r="H68" s="25"/>
      <c r="I68" s="43"/>
      <c r="J68" s="43"/>
      <c r="K68" s="43"/>
      <c r="L68" s="43"/>
      <c r="M68" s="43"/>
      <c r="N68" s="43"/>
      <c r="O68" s="43"/>
      <c r="P68" s="43"/>
    </row>
    <row r="69" spans="1:16" ht="13.5" thickBot="1">
      <c r="A69" s="102">
        <v>111</v>
      </c>
      <c r="B69" s="101">
        <v>312001</v>
      </c>
      <c r="C69" s="34" t="s">
        <v>63</v>
      </c>
      <c r="D69" s="104">
        <v>580</v>
      </c>
      <c r="E69" s="104">
        <v>585.09</v>
      </c>
      <c r="F69" s="104">
        <v>585.09</v>
      </c>
      <c r="G69" s="104">
        <f t="shared" si="1"/>
        <v>100</v>
      </c>
      <c r="H69" s="25"/>
      <c r="I69" s="43"/>
      <c r="J69" s="43"/>
      <c r="K69" s="43"/>
      <c r="L69" s="43"/>
      <c r="M69" s="43"/>
      <c r="N69" s="43"/>
      <c r="O69" s="43"/>
      <c r="P69" s="43"/>
    </row>
    <row r="70" spans="1:8" s="11" customFormat="1" ht="13.5" thickBot="1">
      <c r="A70" s="105" t="s">
        <v>136</v>
      </c>
      <c r="B70" s="106"/>
      <c r="C70" s="2"/>
      <c r="D70" s="1">
        <f>D55+D53+D18</f>
        <v>732043</v>
      </c>
      <c r="E70" s="1">
        <f>E55+E53+E18</f>
        <v>754704.39</v>
      </c>
      <c r="F70" s="1">
        <f>F55+F53+F18</f>
        <v>738716.21</v>
      </c>
      <c r="G70" s="1">
        <f t="shared" si="1"/>
        <v>97.88153080704883</v>
      </c>
      <c r="H70" s="3"/>
    </row>
    <row r="71" spans="1:16" ht="12.75">
      <c r="A71" s="107"/>
      <c r="G71" s="108"/>
      <c r="H71" s="108"/>
      <c r="I71" s="43"/>
      <c r="J71" s="43"/>
      <c r="K71" s="43"/>
      <c r="L71" s="43"/>
      <c r="M71" s="43"/>
      <c r="N71" s="43"/>
      <c r="O71" s="43"/>
      <c r="P71" s="43"/>
    </row>
    <row r="72" spans="7:16" ht="13.5" thickBot="1">
      <c r="G72" s="109"/>
      <c r="H72" s="109"/>
      <c r="I72" s="43"/>
      <c r="J72" s="43"/>
      <c r="K72" s="43"/>
      <c r="L72" s="43"/>
      <c r="M72" s="43"/>
      <c r="N72" s="43"/>
      <c r="O72" s="43"/>
      <c r="P72" s="43"/>
    </row>
    <row r="73" spans="1:15" ht="13.5" thickBot="1">
      <c r="A73" s="110" t="s">
        <v>81</v>
      </c>
      <c r="B73" s="80"/>
      <c r="C73" s="26"/>
      <c r="D73" s="81"/>
      <c r="E73" s="81"/>
      <c r="F73" s="81"/>
      <c r="G73" s="81"/>
      <c r="I73" s="43"/>
      <c r="J73" s="43"/>
      <c r="K73" s="43"/>
      <c r="L73" s="43"/>
      <c r="M73" s="43"/>
      <c r="N73" s="43"/>
      <c r="O73" s="43"/>
    </row>
    <row r="74" spans="1:15" ht="12.75">
      <c r="A74" s="111"/>
      <c r="B74" s="80">
        <v>231</v>
      </c>
      <c r="C74" s="112" t="s">
        <v>135</v>
      </c>
      <c r="D74" s="38"/>
      <c r="E74" s="38">
        <v>2501</v>
      </c>
      <c r="F74" s="38">
        <v>2500.8</v>
      </c>
      <c r="G74" s="38"/>
      <c r="H74" s="113"/>
      <c r="I74" s="43"/>
      <c r="J74" s="43"/>
      <c r="K74" s="43"/>
      <c r="L74" s="43"/>
      <c r="M74" s="43"/>
      <c r="N74" s="43"/>
      <c r="O74" s="43"/>
    </row>
    <row r="75" spans="1:15" ht="12.75">
      <c r="A75" s="50"/>
      <c r="B75" s="68">
        <v>233001</v>
      </c>
      <c r="C75" s="114" t="s">
        <v>107</v>
      </c>
      <c r="D75" s="33">
        <v>0</v>
      </c>
      <c r="E75" s="52">
        <v>10531.04</v>
      </c>
      <c r="F75" s="52">
        <v>10531.04</v>
      </c>
      <c r="G75" s="52">
        <f aca="true" t="shared" si="2" ref="G75:G87">F75/E75*100</f>
        <v>100</v>
      </c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50"/>
      <c r="B76" s="68">
        <v>322001</v>
      </c>
      <c r="C76" s="114" t="s">
        <v>64</v>
      </c>
      <c r="D76" s="33">
        <v>322000</v>
      </c>
      <c r="E76" s="52"/>
      <c r="F76" s="52"/>
      <c r="G76" s="52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115"/>
      <c r="B77" s="101">
        <v>322001</v>
      </c>
      <c r="C77" s="116" t="s">
        <v>311</v>
      </c>
      <c r="D77" s="117">
        <v>45530</v>
      </c>
      <c r="E77" s="118">
        <v>31871</v>
      </c>
      <c r="F77" s="118">
        <v>31871</v>
      </c>
      <c r="G77" s="118">
        <f t="shared" si="2"/>
        <v>100</v>
      </c>
      <c r="H77" s="43"/>
      <c r="I77" s="43"/>
      <c r="J77" s="43"/>
      <c r="K77" s="43"/>
      <c r="L77" s="43"/>
      <c r="M77" s="43"/>
      <c r="N77" s="43"/>
      <c r="O77" s="43"/>
    </row>
    <row r="78" spans="1:15" ht="14.25" customHeight="1">
      <c r="A78" s="115"/>
      <c r="B78" s="101"/>
      <c r="C78" s="116" t="s">
        <v>312</v>
      </c>
      <c r="D78" s="119">
        <v>7852</v>
      </c>
      <c r="E78" s="119">
        <v>0</v>
      </c>
      <c r="F78" s="119">
        <v>0</v>
      </c>
      <c r="G78" s="119"/>
      <c r="H78" s="43"/>
      <c r="I78" s="43"/>
      <c r="J78" s="43"/>
      <c r="K78" s="43"/>
      <c r="L78" s="43"/>
      <c r="M78" s="43"/>
      <c r="N78" s="43"/>
      <c r="O78" s="43"/>
    </row>
    <row r="79" spans="1:15" ht="15" customHeight="1" thickBot="1">
      <c r="A79" s="54"/>
      <c r="B79" s="69">
        <v>322001</v>
      </c>
      <c r="C79" s="120" t="s">
        <v>104</v>
      </c>
      <c r="D79" s="37">
        <v>455000</v>
      </c>
      <c r="E79" s="37">
        <v>423520.09</v>
      </c>
      <c r="F79" s="37">
        <v>423520.35</v>
      </c>
      <c r="G79" s="37">
        <f t="shared" si="2"/>
        <v>100.00006139024006</v>
      </c>
      <c r="H79" s="43"/>
      <c r="I79" s="43"/>
      <c r="J79" s="43"/>
      <c r="K79" s="43"/>
      <c r="L79" s="43"/>
      <c r="M79" s="43"/>
      <c r="N79" s="43"/>
      <c r="O79" s="43"/>
    </row>
    <row r="80" spans="1:15" ht="13.5" thickBot="1">
      <c r="A80" s="121" t="s">
        <v>65</v>
      </c>
      <c r="B80" s="8"/>
      <c r="C80" s="106"/>
      <c r="D80" s="42">
        <f>D79+D78+D77+D75+D74</f>
        <v>508382</v>
      </c>
      <c r="E80" s="42">
        <f>E79+E78+E77+E75+E74</f>
        <v>468423.13</v>
      </c>
      <c r="F80" s="42">
        <f>SUM(F74:F79)</f>
        <v>468423.18999999994</v>
      </c>
      <c r="G80" s="42">
        <f t="shared" si="2"/>
        <v>100.00001280893194</v>
      </c>
      <c r="H80" s="43"/>
      <c r="I80" s="43"/>
      <c r="J80" s="43"/>
      <c r="K80" s="43"/>
      <c r="L80" s="43"/>
      <c r="M80" s="43"/>
      <c r="N80" s="43"/>
      <c r="O80" s="43"/>
    </row>
    <row r="81" spans="1:15" ht="13.5" thickBot="1">
      <c r="A81" s="122"/>
      <c r="B81" s="123"/>
      <c r="C81" s="124"/>
      <c r="D81" s="125"/>
      <c r="E81" s="125"/>
      <c r="F81" s="125"/>
      <c r="G81" s="126"/>
      <c r="H81" s="43"/>
      <c r="I81" s="43"/>
      <c r="J81" s="43"/>
      <c r="K81" s="43"/>
      <c r="L81" s="43"/>
      <c r="M81" s="43"/>
      <c r="N81" s="43"/>
      <c r="O81" s="43"/>
    </row>
    <row r="82" spans="1:15" ht="13.5" thickBot="1">
      <c r="A82" s="127" t="s">
        <v>138</v>
      </c>
      <c r="B82" s="80">
        <v>453</v>
      </c>
      <c r="C82" s="26" t="s">
        <v>97</v>
      </c>
      <c r="D82" s="81">
        <v>268785.07</v>
      </c>
      <c r="E82" s="81">
        <v>465</v>
      </c>
      <c r="F82" s="81">
        <v>465</v>
      </c>
      <c r="G82" s="81">
        <f t="shared" si="2"/>
        <v>100</v>
      </c>
      <c r="H82" s="43"/>
      <c r="I82" s="43"/>
      <c r="J82" s="43"/>
      <c r="K82" s="43"/>
      <c r="L82" s="43"/>
      <c r="M82" s="43"/>
      <c r="N82" s="43"/>
      <c r="O82" s="43"/>
    </row>
    <row r="83" spans="1:15" ht="13.5" thickBot="1">
      <c r="A83" s="237"/>
      <c r="B83" s="68">
        <v>223</v>
      </c>
      <c r="C83" s="30" t="s">
        <v>49</v>
      </c>
      <c r="D83" s="65"/>
      <c r="E83" s="65"/>
      <c r="F83" s="65">
        <v>5762.28</v>
      </c>
      <c r="G83" s="81"/>
      <c r="H83" s="43"/>
      <c r="I83" s="43"/>
      <c r="J83" s="43"/>
      <c r="K83" s="43"/>
      <c r="L83" s="43"/>
      <c r="M83" s="43"/>
      <c r="N83" s="43"/>
      <c r="O83" s="43"/>
    </row>
    <row r="84" spans="1:15" ht="15.75" customHeight="1">
      <c r="A84" s="67">
        <v>46</v>
      </c>
      <c r="B84" s="128">
        <v>454001</v>
      </c>
      <c r="C84" s="129" t="s">
        <v>126</v>
      </c>
      <c r="D84" s="130">
        <v>0</v>
      </c>
      <c r="E84" s="130">
        <v>154418</v>
      </c>
      <c r="F84" s="130">
        <v>154418</v>
      </c>
      <c r="G84" s="81">
        <f t="shared" si="2"/>
        <v>100</v>
      </c>
      <c r="H84" s="43"/>
      <c r="I84" s="43"/>
      <c r="J84" s="43"/>
      <c r="K84" s="43"/>
      <c r="L84" s="43"/>
      <c r="M84" s="43"/>
      <c r="N84" s="43"/>
      <c r="O84" s="43"/>
    </row>
    <row r="85" spans="1:15" ht="13.5" thickBot="1">
      <c r="A85" s="54"/>
      <c r="B85" s="69"/>
      <c r="C85" s="34" t="s">
        <v>127</v>
      </c>
      <c r="D85" s="70"/>
      <c r="E85" s="70">
        <v>765</v>
      </c>
      <c r="F85" s="70">
        <v>400</v>
      </c>
      <c r="G85" s="70">
        <f t="shared" si="2"/>
        <v>52.28758169934641</v>
      </c>
      <c r="H85" s="43"/>
      <c r="I85" s="43"/>
      <c r="J85" s="43"/>
      <c r="K85" s="43"/>
      <c r="L85" s="43"/>
      <c r="M85" s="43"/>
      <c r="N85" s="43"/>
      <c r="O85" s="43"/>
    </row>
    <row r="86" spans="1:15" ht="18" customHeight="1" thickBot="1">
      <c r="A86" s="8" t="s">
        <v>66</v>
      </c>
      <c r="B86" s="8"/>
      <c r="C86" s="2"/>
      <c r="D86" s="131">
        <f>SUM(D82:D85)</f>
        <v>268785.07</v>
      </c>
      <c r="E86" s="131">
        <f>SUM(E82:E85)</f>
        <v>155648</v>
      </c>
      <c r="F86" s="131">
        <f>SUM(F82:F85)</f>
        <v>161045.28</v>
      </c>
      <c r="G86" s="131">
        <f t="shared" si="2"/>
        <v>103.46761924342105</v>
      </c>
      <c r="H86" s="43"/>
      <c r="I86" s="43"/>
      <c r="J86" s="43"/>
      <c r="K86" s="43"/>
      <c r="L86" s="43"/>
      <c r="M86" s="43"/>
      <c r="N86" s="43"/>
      <c r="O86" s="43"/>
    </row>
    <row r="87" spans="1:15" ht="18" customHeight="1" thickBot="1">
      <c r="A87" s="131" t="s">
        <v>68</v>
      </c>
      <c r="B87" s="131"/>
      <c r="C87" s="131"/>
      <c r="D87" s="131">
        <f>D86+D80+D70</f>
        <v>1509210.07</v>
      </c>
      <c r="E87" s="131">
        <f>E86+E80+E70</f>
        <v>1378775.52</v>
      </c>
      <c r="F87" s="131">
        <f>F86+F80+F70</f>
        <v>1368184.68</v>
      </c>
      <c r="G87" s="131">
        <f t="shared" si="2"/>
        <v>99.23186625767768</v>
      </c>
      <c r="H87" s="43"/>
      <c r="I87" s="43"/>
      <c r="J87" s="43"/>
      <c r="K87" s="43"/>
      <c r="L87" s="43"/>
      <c r="M87" s="43"/>
      <c r="N87" s="43"/>
      <c r="O87" s="43"/>
    </row>
    <row r="88" spans="1:16" ht="18.75" customHeight="1" thickBot="1">
      <c r="A88" s="131" t="s">
        <v>325</v>
      </c>
      <c r="B88" s="131"/>
      <c r="C88" s="131"/>
      <c r="D88" s="131">
        <v>0</v>
      </c>
      <c r="E88" s="131">
        <v>2131</v>
      </c>
      <c r="F88" s="131">
        <v>0</v>
      </c>
      <c r="G88" s="131"/>
      <c r="I88" s="43"/>
      <c r="J88" s="43"/>
      <c r="K88" s="43"/>
      <c r="L88" s="43"/>
      <c r="M88" s="43"/>
      <c r="N88" s="43"/>
      <c r="O88" s="43"/>
      <c r="P88" s="43"/>
    </row>
    <row r="89" spans="9:16" ht="12.75">
      <c r="I89" s="43"/>
      <c r="J89" s="43"/>
      <c r="K89" s="43"/>
      <c r="L89" s="43"/>
      <c r="M89" s="43"/>
      <c r="N89" s="43"/>
      <c r="O89" s="43"/>
      <c r="P89" s="43"/>
    </row>
    <row r="90" spans="9:16" ht="12.75">
      <c r="I90" s="43"/>
      <c r="J90" s="43"/>
      <c r="K90" s="43"/>
      <c r="L90" s="43"/>
      <c r="M90" s="43"/>
      <c r="N90" s="43"/>
      <c r="O90" s="43"/>
      <c r="P90" s="43"/>
    </row>
    <row r="91" spans="9:16" ht="12.75">
      <c r="I91" s="43"/>
      <c r="J91" s="43"/>
      <c r="K91" s="43"/>
      <c r="L91" s="43"/>
      <c r="M91" s="43"/>
      <c r="N91" s="43"/>
      <c r="O91" s="43"/>
      <c r="P91" s="43"/>
    </row>
    <row r="92" spans="9:16" ht="12.75">
      <c r="I92" s="43"/>
      <c r="J92" s="43"/>
      <c r="K92" s="43"/>
      <c r="L92" s="43"/>
      <c r="M92" s="43"/>
      <c r="N92" s="43"/>
      <c r="O92" s="43"/>
      <c r="P92" s="43"/>
    </row>
    <row r="93" spans="9:16" ht="12.75">
      <c r="I93" s="43"/>
      <c r="J93" s="43"/>
      <c r="K93" s="43"/>
      <c r="L93" s="43"/>
      <c r="M93" s="43"/>
      <c r="N93" s="43"/>
      <c r="O93" s="43"/>
      <c r="P93" s="43"/>
    </row>
    <row r="94" spans="9:16" ht="12.75">
      <c r="I94" s="43"/>
      <c r="J94" s="43"/>
      <c r="K94" s="43"/>
      <c r="L94" s="43"/>
      <c r="M94" s="43"/>
      <c r="N94" s="43"/>
      <c r="O94" s="43"/>
      <c r="P94" s="43"/>
    </row>
    <row r="95" spans="9:16" ht="12.75">
      <c r="I95" s="43"/>
      <c r="J95" s="43"/>
      <c r="K95" s="43"/>
      <c r="L95" s="43"/>
      <c r="M95" s="43"/>
      <c r="N95" s="43"/>
      <c r="O95" s="43"/>
      <c r="P95" s="43"/>
    </row>
    <row r="96" spans="9:16" ht="12.75">
      <c r="I96" s="43"/>
      <c r="J96" s="43"/>
      <c r="K96" s="43"/>
      <c r="L96" s="43"/>
      <c r="M96" s="43"/>
      <c r="N96" s="43"/>
      <c r="O96" s="43"/>
      <c r="P96" s="43"/>
    </row>
    <row r="97" spans="9:16" ht="12.75">
      <c r="I97" s="43"/>
      <c r="J97" s="43"/>
      <c r="K97" s="43"/>
      <c r="L97" s="43"/>
      <c r="M97" s="43"/>
      <c r="N97" s="43"/>
      <c r="O97" s="43"/>
      <c r="P97" s="43"/>
    </row>
    <row r="98" spans="9:16" ht="12.75">
      <c r="I98" s="43"/>
      <c r="J98" s="43"/>
      <c r="K98" s="43"/>
      <c r="L98" s="43"/>
      <c r="M98" s="43"/>
      <c r="N98" s="43"/>
      <c r="O98" s="43"/>
      <c r="P98" s="43"/>
    </row>
  </sheetData>
  <sheetProtection/>
  <mergeCells count="8">
    <mergeCell ref="A29:C29"/>
    <mergeCell ref="A19:C19"/>
    <mergeCell ref="A12:C12"/>
    <mergeCell ref="A21:C21"/>
    <mergeCell ref="A2:C2"/>
    <mergeCell ref="A5:C5"/>
    <mergeCell ref="A6:C6"/>
    <mergeCell ref="A11:C11"/>
  </mergeCells>
  <printOptions/>
  <pageMargins left="0" right="0" top="0" bottom="0" header="0.5118110236220472" footer="0.118110236220472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59"/>
  <sheetViews>
    <sheetView zoomScalePageLayoutView="0" workbookViewId="0" topLeftCell="A25">
      <selection activeCell="F257" sqref="F257"/>
    </sheetView>
  </sheetViews>
  <sheetFormatPr defaultColWidth="9.140625" defaultRowHeight="12.75"/>
  <cols>
    <col min="1" max="2" width="9.140625" style="9" customWidth="1"/>
    <col min="3" max="3" width="34.28125" style="9" customWidth="1"/>
    <col min="4" max="4" width="13.28125" style="9" customWidth="1"/>
    <col min="5" max="5" width="13.140625" style="9" customWidth="1"/>
    <col min="6" max="6" width="13.7109375" style="9" customWidth="1"/>
    <col min="7" max="7" width="8.7109375" style="238" customWidth="1"/>
    <col min="8" max="16384" width="9.140625" style="9" customWidth="1"/>
  </cols>
  <sheetData>
    <row r="3" ht="15.75">
      <c r="B3" s="132" t="s">
        <v>307</v>
      </c>
    </row>
    <row r="4" spans="1:7" ht="13.5" thickBot="1">
      <c r="A4" s="76"/>
      <c r="B4" s="76"/>
      <c r="C4" s="76"/>
      <c r="D4" s="76"/>
      <c r="E4" s="76"/>
      <c r="F4" s="76"/>
      <c r="G4" s="239"/>
    </row>
    <row r="5" spans="1:7" ht="12.75">
      <c r="A5" s="133" t="s">
        <v>146</v>
      </c>
      <c r="B5" s="134" t="s">
        <v>147</v>
      </c>
      <c r="C5" s="134" t="s">
        <v>32</v>
      </c>
      <c r="D5" s="134" t="s">
        <v>290</v>
      </c>
      <c r="E5" s="134" t="s">
        <v>148</v>
      </c>
      <c r="F5" s="134" t="s">
        <v>292</v>
      </c>
      <c r="G5" s="240" t="s">
        <v>143</v>
      </c>
    </row>
    <row r="6" spans="1:7" ht="13.5" thickBot="1">
      <c r="A6" s="135" t="s">
        <v>149</v>
      </c>
      <c r="B6" s="136" t="s">
        <v>149</v>
      </c>
      <c r="C6" s="137"/>
      <c r="D6" s="136" t="s">
        <v>291</v>
      </c>
      <c r="E6" s="136">
        <v>2012</v>
      </c>
      <c r="F6" s="136" t="s">
        <v>141</v>
      </c>
      <c r="G6" s="241" t="s">
        <v>144</v>
      </c>
    </row>
    <row r="7" spans="1:7" ht="12.75">
      <c r="A7" s="275" t="s">
        <v>150</v>
      </c>
      <c r="B7" s="138">
        <v>61</v>
      </c>
      <c r="C7" s="139" t="s">
        <v>151</v>
      </c>
      <c r="D7" s="140">
        <v>123300</v>
      </c>
      <c r="E7" s="141">
        <v>105365.2</v>
      </c>
      <c r="F7" s="142">
        <v>105079.46</v>
      </c>
      <c r="G7" s="141">
        <f>F7/E7*100</f>
        <v>99.728809891691</v>
      </c>
    </row>
    <row r="8" spans="1:7" ht="12.75">
      <c r="A8" s="275"/>
      <c r="B8" s="144">
        <v>614</v>
      </c>
      <c r="C8" s="145" t="s">
        <v>31</v>
      </c>
      <c r="D8" s="146">
        <v>2430</v>
      </c>
      <c r="E8" s="147">
        <v>2700</v>
      </c>
      <c r="F8" s="146">
        <v>2700</v>
      </c>
      <c r="G8" s="141">
        <f aca="true" t="shared" si="0" ref="G8:G70">F8/E8*100</f>
        <v>100</v>
      </c>
    </row>
    <row r="9" spans="1:7" ht="12.75">
      <c r="A9" s="275"/>
      <c r="B9" s="144">
        <v>620</v>
      </c>
      <c r="C9" s="145" t="s">
        <v>75</v>
      </c>
      <c r="D9" s="146">
        <v>39400</v>
      </c>
      <c r="E9" s="148">
        <v>37457.49</v>
      </c>
      <c r="F9" s="149">
        <v>37245.05</v>
      </c>
      <c r="G9" s="141">
        <f t="shared" si="0"/>
        <v>99.43285041256102</v>
      </c>
    </row>
    <row r="10" spans="1:7" ht="12.75">
      <c r="A10" s="275"/>
      <c r="B10" s="144">
        <v>627</v>
      </c>
      <c r="C10" s="145" t="s">
        <v>26</v>
      </c>
      <c r="D10" s="146">
        <v>600</v>
      </c>
      <c r="E10" s="147">
        <v>600</v>
      </c>
      <c r="F10" s="149">
        <v>583.73</v>
      </c>
      <c r="G10" s="141">
        <f t="shared" si="0"/>
        <v>97.28833333333333</v>
      </c>
    </row>
    <row r="11" spans="1:7" ht="12.75">
      <c r="A11" s="275"/>
      <c r="B11" s="144">
        <v>631001</v>
      </c>
      <c r="C11" s="145" t="s">
        <v>3</v>
      </c>
      <c r="D11" s="146">
        <v>2100</v>
      </c>
      <c r="E11" s="147">
        <v>30</v>
      </c>
      <c r="F11" s="149">
        <v>7.05</v>
      </c>
      <c r="G11" s="141">
        <f t="shared" si="0"/>
        <v>23.5</v>
      </c>
    </row>
    <row r="12" spans="1:7" ht="12.75">
      <c r="A12" s="275"/>
      <c r="B12" s="144">
        <v>632001</v>
      </c>
      <c r="C12" s="145" t="s">
        <v>92</v>
      </c>
      <c r="D12" s="146">
        <v>16500</v>
      </c>
      <c r="E12" s="147">
        <v>13730</v>
      </c>
      <c r="F12" s="149">
        <v>13674.14</v>
      </c>
      <c r="G12" s="141">
        <f t="shared" si="0"/>
        <v>99.5931536780772</v>
      </c>
    </row>
    <row r="13" spans="1:7" ht="12.75">
      <c r="A13" s="275"/>
      <c r="B13" s="144">
        <v>632003</v>
      </c>
      <c r="C13" s="145" t="s">
        <v>76</v>
      </c>
      <c r="D13" s="146">
        <v>4450</v>
      </c>
      <c r="E13" s="147">
        <v>4940</v>
      </c>
      <c r="F13" s="149">
        <v>4928.22</v>
      </c>
      <c r="G13" s="141">
        <f t="shared" si="0"/>
        <v>99.76153846153846</v>
      </c>
    </row>
    <row r="14" spans="1:7" ht="12.75">
      <c r="A14" s="275"/>
      <c r="B14" s="144">
        <v>633001</v>
      </c>
      <c r="C14" s="145" t="s">
        <v>152</v>
      </c>
      <c r="D14" s="146">
        <v>0</v>
      </c>
      <c r="E14" s="147">
        <v>0</v>
      </c>
      <c r="F14" s="149">
        <v>0</v>
      </c>
      <c r="G14" s="141"/>
    </row>
    <row r="15" spans="1:7" ht="12.75">
      <c r="A15" s="275"/>
      <c r="B15" s="144">
        <v>633002</v>
      </c>
      <c r="C15" s="145" t="s">
        <v>153</v>
      </c>
      <c r="D15" s="146">
        <v>0</v>
      </c>
      <c r="E15" s="147">
        <v>744</v>
      </c>
      <c r="F15" s="149">
        <v>744</v>
      </c>
      <c r="G15" s="141">
        <f t="shared" si="0"/>
        <v>100</v>
      </c>
    </row>
    <row r="16" spans="1:7" ht="12.75">
      <c r="A16" s="275"/>
      <c r="B16" s="144">
        <v>633003</v>
      </c>
      <c r="C16" s="145" t="s">
        <v>154</v>
      </c>
      <c r="D16" s="146">
        <v>0</v>
      </c>
      <c r="E16" s="147">
        <v>0</v>
      </c>
      <c r="F16" s="149">
        <v>0</v>
      </c>
      <c r="G16" s="141"/>
    </row>
    <row r="17" spans="1:7" ht="12.75">
      <c r="A17" s="275"/>
      <c r="B17" s="144">
        <v>633004</v>
      </c>
      <c r="C17" s="145" t="s">
        <v>90</v>
      </c>
      <c r="D17" s="146">
        <v>0</v>
      </c>
      <c r="E17" s="147">
        <v>112</v>
      </c>
      <c r="F17" s="149">
        <v>111.29</v>
      </c>
      <c r="G17" s="141">
        <f t="shared" si="0"/>
        <v>99.36607142857143</v>
      </c>
    </row>
    <row r="18" spans="1:7" ht="12.75">
      <c r="A18" s="275"/>
      <c r="B18" s="144">
        <v>6335005</v>
      </c>
      <c r="C18" s="145" t="s">
        <v>155</v>
      </c>
      <c r="D18" s="146">
        <v>0</v>
      </c>
      <c r="E18" s="148">
        <v>30.8</v>
      </c>
      <c r="F18" s="149">
        <v>30.8</v>
      </c>
      <c r="G18" s="141">
        <f t="shared" si="0"/>
        <v>100</v>
      </c>
    </row>
    <row r="19" spans="1:7" ht="12.75">
      <c r="A19" s="275"/>
      <c r="B19" s="144">
        <v>633006</v>
      </c>
      <c r="C19" s="145" t="s">
        <v>4</v>
      </c>
      <c r="D19" s="146">
        <v>11300</v>
      </c>
      <c r="E19" s="147">
        <v>7466</v>
      </c>
      <c r="F19" s="149">
        <v>6840.3</v>
      </c>
      <c r="G19" s="141">
        <f t="shared" si="0"/>
        <v>91.61934101259041</v>
      </c>
    </row>
    <row r="20" spans="1:7" ht="12.75">
      <c r="A20" s="275"/>
      <c r="B20" s="144">
        <v>633009</v>
      </c>
      <c r="C20" s="145" t="s">
        <v>5</v>
      </c>
      <c r="D20" s="146">
        <v>1050</v>
      </c>
      <c r="E20" s="147">
        <v>695</v>
      </c>
      <c r="F20" s="149">
        <v>694.98</v>
      </c>
      <c r="G20" s="141">
        <f t="shared" si="0"/>
        <v>99.99712230215827</v>
      </c>
    </row>
    <row r="21" spans="1:7" ht="12.75">
      <c r="A21" s="275"/>
      <c r="B21" s="144">
        <v>633010</v>
      </c>
      <c r="C21" s="145" t="s">
        <v>156</v>
      </c>
      <c r="D21" s="146">
        <v>650</v>
      </c>
      <c r="E21" s="148">
        <v>331.34</v>
      </c>
      <c r="F21" s="149">
        <v>331.34</v>
      </c>
      <c r="G21" s="141">
        <f t="shared" si="0"/>
        <v>100</v>
      </c>
    </row>
    <row r="22" spans="1:7" ht="12.75">
      <c r="A22" s="275"/>
      <c r="B22" s="144">
        <v>633011</v>
      </c>
      <c r="C22" s="145" t="s">
        <v>157</v>
      </c>
      <c r="D22" s="146">
        <v>0</v>
      </c>
      <c r="E22" s="148">
        <v>715.93</v>
      </c>
      <c r="F22" s="149">
        <v>715.17</v>
      </c>
      <c r="G22" s="141">
        <f t="shared" si="0"/>
        <v>99.89384437025967</v>
      </c>
    </row>
    <row r="23" spans="1:7" ht="12.75">
      <c r="A23" s="275"/>
      <c r="B23" s="144">
        <v>633013</v>
      </c>
      <c r="C23" s="145" t="s">
        <v>6</v>
      </c>
      <c r="D23" s="146">
        <v>0</v>
      </c>
      <c r="E23" s="147">
        <v>420</v>
      </c>
      <c r="F23" s="149">
        <v>420</v>
      </c>
      <c r="G23" s="141">
        <f t="shared" si="0"/>
        <v>100</v>
      </c>
    </row>
    <row r="24" spans="1:7" ht="12.75">
      <c r="A24" s="275"/>
      <c r="B24" s="144">
        <v>633016</v>
      </c>
      <c r="C24" s="145" t="s">
        <v>7</v>
      </c>
      <c r="D24" s="146">
        <v>1650</v>
      </c>
      <c r="E24" s="147">
        <v>450</v>
      </c>
      <c r="F24" s="149">
        <v>433.38</v>
      </c>
      <c r="G24" s="141">
        <f t="shared" si="0"/>
        <v>96.30666666666666</v>
      </c>
    </row>
    <row r="25" spans="1:7" ht="12.75">
      <c r="A25" s="275"/>
      <c r="B25" s="144">
        <v>633018</v>
      </c>
      <c r="C25" s="145" t="s">
        <v>93</v>
      </c>
      <c r="D25" s="146">
        <v>125</v>
      </c>
      <c r="E25" s="147">
        <v>125</v>
      </c>
      <c r="F25" s="149">
        <v>110.4</v>
      </c>
      <c r="G25" s="141">
        <f t="shared" si="0"/>
        <v>88.32000000000001</v>
      </c>
    </row>
    <row r="26" spans="1:7" ht="12.75">
      <c r="A26" s="275"/>
      <c r="B26" s="144">
        <v>634001</v>
      </c>
      <c r="C26" s="145" t="s">
        <v>158</v>
      </c>
      <c r="D26" s="146">
        <v>720</v>
      </c>
      <c r="E26" s="147">
        <v>735</v>
      </c>
      <c r="F26" s="149">
        <v>731.88</v>
      </c>
      <c r="G26" s="141">
        <f t="shared" si="0"/>
        <v>99.57551020408162</v>
      </c>
    </row>
    <row r="27" spans="1:7" ht="12.75">
      <c r="A27" s="275"/>
      <c r="B27" s="144">
        <v>634002</v>
      </c>
      <c r="C27" s="145" t="s">
        <v>91</v>
      </c>
      <c r="D27" s="146">
        <v>220</v>
      </c>
      <c r="E27" s="148">
        <v>115.75</v>
      </c>
      <c r="F27" s="149">
        <v>115.75</v>
      </c>
      <c r="G27" s="141">
        <f t="shared" si="0"/>
        <v>100</v>
      </c>
    </row>
    <row r="28" spans="1:7" ht="12.75">
      <c r="A28" s="275"/>
      <c r="B28" s="144">
        <v>634003</v>
      </c>
      <c r="C28" s="145" t="s">
        <v>159</v>
      </c>
      <c r="D28" s="146">
        <v>85</v>
      </c>
      <c r="E28" s="147">
        <v>85</v>
      </c>
      <c r="F28" s="149">
        <v>83.59</v>
      </c>
      <c r="G28" s="141">
        <f t="shared" si="0"/>
        <v>98.34117647058824</v>
      </c>
    </row>
    <row r="29" spans="1:7" ht="12.75">
      <c r="A29" s="275"/>
      <c r="B29" s="144">
        <v>634004</v>
      </c>
      <c r="C29" s="145" t="s">
        <v>160</v>
      </c>
      <c r="D29" s="146">
        <v>0</v>
      </c>
      <c r="E29" s="147">
        <v>0</v>
      </c>
      <c r="F29" s="149">
        <v>0</v>
      </c>
      <c r="G29" s="141"/>
    </row>
    <row r="30" spans="1:7" ht="12.75">
      <c r="A30" s="275"/>
      <c r="B30" s="144">
        <v>634005</v>
      </c>
      <c r="C30" s="145" t="s">
        <v>161</v>
      </c>
      <c r="D30" s="146">
        <v>0</v>
      </c>
      <c r="E30" s="147">
        <v>0</v>
      </c>
      <c r="F30" s="149">
        <v>0.45</v>
      </c>
      <c r="G30" s="141"/>
    </row>
    <row r="31" spans="1:7" ht="12.75">
      <c r="A31" s="275"/>
      <c r="B31" s="144">
        <v>635002</v>
      </c>
      <c r="C31" s="145" t="s">
        <v>8</v>
      </c>
      <c r="D31" s="146">
        <v>3500</v>
      </c>
      <c r="E31" s="147">
        <v>1920</v>
      </c>
      <c r="F31" s="149">
        <v>1916.56</v>
      </c>
      <c r="G31" s="141">
        <f t="shared" si="0"/>
        <v>99.82083333333333</v>
      </c>
    </row>
    <row r="32" spans="1:7" ht="12.75">
      <c r="A32" s="275"/>
      <c r="B32" s="144">
        <v>635004</v>
      </c>
      <c r="C32" s="145" t="s">
        <v>103</v>
      </c>
      <c r="D32" s="146">
        <v>0</v>
      </c>
      <c r="E32" s="148">
        <v>179.4</v>
      </c>
      <c r="F32" s="149">
        <v>179.4</v>
      </c>
      <c r="G32" s="141">
        <f t="shared" si="0"/>
        <v>100</v>
      </c>
    </row>
    <row r="33" spans="1:7" ht="12.75">
      <c r="A33" s="275"/>
      <c r="B33" s="144">
        <v>635005</v>
      </c>
      <c r="C33" s="145" t="s">
        <v>293</v>
      </c>
      <c r="D33" s="146">
        <v>100</v>
      </c>
      <c r="E33" s="147"/>
      <c r="F33" s="149"/>
      <c r="G33" s="141"/>
    </row>
    <row r="34" spans="1:7" ht="12.75">
      <c r="A34" s="275"/>
      <c r="B34" s="144">
        <v>635006</v>
      </c>
      <c r="C34" s="145" t="s">
        <v>162</v>
      </c>
      <c r="D34" s="146">
        <v>750</v>
      </c>
      <c r="E34" s="147">
        <v>0</v>
      </c>
      <c r="F34" s="149">
        <v>0</v>
      </c>
      <c r="G34" s="141"/>
    </row>
    <row r="35" spans="1:7" ht="12.75">
      <c r="A35" s="275"/>
      <c r="B35" s="144">
        <v>635007</v>
      </c>
      <c r="C35" s="145" t="s">
        <v>137</v>
      </c>
      <c r="D35" s="146"/>
      <c r="E35" s="147">
        <v>276</v>
      </c>
      <c r="F35" s="149">
        <v>276</v>
      </c>
      <c r="G35" s="141">
        <f t="shared" si="0"/>
        <v>100</v>
      </c>
    </row>
    <row r="36" spans="1:7" ht="12.75">
      <c r="A36" s="275"/>
      <c r="B36" s="144">
        <v>637001</v>
      </c>
      <c r="C36" s="145" t="s">
        <v>9</v>
      </c>
      <c r="D36" s="146">
        <v>160</v>
      </c>
      <c r="E36" s="147">
        <v>486</v>
      </c>
      <c r="F36" s="149">
        <v>485.5</v>
      </c>
      <c r="G36" s="141">
        <f t="shared" si="0"/>
        <v>99.8971193415638</v>
      </c>
    </row>
    <row r="37" spans="1:7" ht="12.75">
      <c r="A37" s="275"/>
      <c r="B37" s="144">
        <v>637002</v>
      </c>
      <c r="C37" s="145" t="s">
        <v>163</v>
      </c>
      <c r="D37" s="146">
        <v>150</v>
      </c>
      <c r="E37" s="148">
        <v>479.89</v>
      </c>
      <c r="F37" s="149">
        <v>479.89</v>
      </c>
      <c r="G37" s="141">
        <f t="shared" si="0"/>
        <v>100</v>
      </c>
    </row>
    <row r="38" spans="1:7" ht="12.75">
      <c r="A38" s="275"/>
      <c r="B38" s="144">
        <v>637003</v>
      </c>
      <c r="C38" s="145" t="s">
        <v>10</v>
      </c>
      <c r="D38" s="146">
        <v>6500</v>
      </c>
      <c r="E38" s="147">
        <v>4730</v>
      </c>
      <c r="F38" s="149">
        <v>4722.7</v>
      </c>
      <c r="G38" s="141">
        <f t="shared" si="0"/>
        <v>99.84566596194503</v>
      </c>
    </row>
    <row r="39" spans="1:7" ht="12.75">
      <c r="A39" s="275"/>
      <c r="B39" s="144" t="s">
        <v>1</v>
      </c>
      <c r="C39" s="145" t="s">
        <v>114</v>
      </c>
      <c r="D39" s="146"/>
      <c r="E39" s="147">
        <v>2160</v>
      </c>
      <c r="F39" s="149">
        <v>2160</v>
      </c>
      <c r="G39" s="141">
        <f t="shared" si="0"/>
        <v>100</v>
      </c>
    </row>
    <row r="40" spans="1:7" ht="12.75">
      <c r="A40" s="275"/>
      <c r="B40" s="144">
        <v>637004</v>
      </c>
      <c r="C40" s="145" t="s">
        <v>79</v>
      </c>
      <c r="D40" s="146">
        <v>0</v>
      </c>
      <c r="E40" s="147">
        <v>16</v>
      </c>
      <c r="F40" s="149">
        <v>15.8</v>
      </c>
      <c r="G40" s="141">
        <f t="shared" si="0"/>
        <v>98.75</v>
      </c>
    </row>
    <row r="41" spans="1:7" ht="12.75">
      <c r="A41" s="275"/>
      <c r="B41" s="144" t="s">
        <v>164</v>
      </c>
      <c r="C41" s="145" t="s">
        <v>165</v>
      </c>
      <c r="D41" s="146">
        <v>1500</v>
      </c>
      <c r="E41" s="147">
        <v>1250</v>
      </c>
      <c r="F41" s="149">
        <v>1241.77</v>
      </c>
      <c r="G41" s="141">
        <f t="shared" si="0"/>
        <v>99.3416</v>
      </c>
    </row>
    <row r="42" spans="1:7" ht="12.75">
      <c r="A42" s="275"/>
      <c r="B42" s="144" t="s">
        <v>115</v>
      </c>
      <c r="C42" s="145" t="s">
        <v>116</v>
      </c>
      <c r="D42" s="146">
        <v>0</v>
      </c>
      <c r="E42" s="147">
        <v>486</v>
      </c>
      <c r="F42" s="149">
        <v>486</v>
      </c>
      <c r="G42" s="141">
        <f t="shared" si="0"/>
        <v>100</v>
      </c>
    </row>
    <row r="43" spans="1:7" ht="12.75">
      <c r="A43" s="275"/>
      <c r="B43" s="144">
        <v>637005</v>
      </c>
      <c r="C43" s="145" t="s">
        <v>166</v>
      </c>
      <c r="D43" s="146">
        <v>12500</v>
      </c>
      <c r="E43" s="147">
        <v>12200</v>
      </c>
      <c r="F43" s="149">
        <v>12162.85</v>
      </c>
      <c r="G43" s="141">
        <f t="shared" si="0"/>
        <v>99.69549180327868</v>
      </c>
    </row>
    <row r="44" spans="1:7" ht="12.75">
      <c r="A44" s="275"/>
      <c r="B44" s="144" t="s">
        <v>117</v>
      </c>
      <c r="C44" s="145" t="s">
        <v>167</v>
      </c>
      <c r="D44" s="146">
        <v>0</v>
      </c>
      <c r="E44" s="147">
        <v>1192</v>
      </c>
      <c r="F44" s="149">
        <v>1192</v>
      </c>
      <c r="G44" s="141">
        <f t="shared" si="0"/>
        <v>100</v>
      </c>
    </row>
    <row r="45" spans="1:7" ht="12.75">
      <c r="A45" s="275"/>
      <c r="B45" s="144">
        <v>637009</v>
      </c>
      <c r="C45" s="145" t="s">
        <v>168</v>
      </c>
      <c r="D45" s="146">
        <v>0</v>
      </c>
      <c r="E45" s="147">
        <v>0</v>
      </c>
      <c r="F45" s="149">
        <v>0</v>
      </c>
      <c r="G45" s="141"/>
    </row>
    <row r="46" spans="1:7" ht="12.75">
      <c r="A46" s="275"/>
      <c r="B46" s="144">
        <v>637011</v>
      </c>
      <c r="C46" s="145" t="s">
        <v>77</v>
      </c>
      <c r="D46" s="146">
        <v>900</v>
      </c>
      <c r="E46" s="147">
        <v>1299</v>
      </c>
      <c r="F46" s="149">
        <v>1298.2</v>
      </c>
      <c r="G46" s="141">
        <f t="shared" si="0"/>
        <v>99.93841416474211</v>
      </c>
    </row>
    <row r="47" spans="1:7" ht="12.75">
      <c r="A47" s="275"/>
      <c r="B47" s="144">
        <v>637012</v>
      </c>
      <c r="C47" s="145" t="s">
        <v>12</v>
      </c>
      <c r="D47" s="146">
        <v>300</v>
      </c>
      <c r="E47" s="147">
        <v>2300</v>
      </c>
      <c r="F47" s="149">
        <v>2151.22</v>
      </c>
      <c r="G47" s="141">
        <f t="shared" si="0"/>
        <v>93.53130434782608</v>
      </c>
    </row>
    <row r="48" spans="1:7" ht="12.75">
      <c r="A48" s="275"/>
      <c r="B48" s="144">
        <v>637013</v>
      </c>
      <c r="C48" s="145" t="s">
        <v>13</v>
      </c>
      <c r="D48" s="146">
        <v>300</v>
      </c>
      <c r="E48" s="147">
        <v>360</v>
      </c>
      <c r="F48" s="149">
        <v>360</v>
      </c>
      <c r="G48" s="141">
        <f t="shared" si="0"/>
        <v>100</v>
      </c>
    </row>
    <row r="49" spans="1:7" ht="12.75">
      <c r="A49" s="275"/>
      <c r="B49" s="144">
        <v>637014</v>
      </c>
      <c r="C49" s="145" t="s">
        <v>19</v>
      </c>
      <c r="D49" s="146">
        <v>8300</v>
      </c>
      <c r="E49" s="147">
        <v>8300</v>
      </c>
      <c r="F49" s="149">
        <v>8250</v>
      </c>
      <c r="G49" s="141">
        <f t="shared" si="0"/>
        <v>99.3975903614458</v>
      </c>
    </row>
    <row r="50" spans="1:7" ht="12.75">
      <c r="A50" s="275"/>
      <c r="B50" s="144">
        <v>637015</v>
      </c>
      <c r="C50" s="145" t="s">
        <v>14</v>
      </c>
      <c r="D50" s="146">
        <v>1460</v>
      </c>
      <c r="E50" s="147">
        <v>1167</v>
      </c>
      <c r="F50" s="149">
        <v>1166.09</v>
      </c>
      <c r="G50" s="141">
        <f t="shared" si="0"/>
        <v>99.92202227934875</v>
      </c>
    </row>
    <row r="51" spans="1:7" ht="12.75">
      <c r="A51" s="275"/>
      <c r="B51" s="144">
        <v>637015</v>
      </c>
      <c r="C51" s="145" t="s">
        <v>118</v>
      </c>
      <c r="D51" s="146">
        <v>0</v>
      </c>
      <c r="E51" s="148">
        <v>66.39</v>
      </c>
      <c r="F51" s="149">
        <v>66.39</v>
      </c>
      <c r="G51" s="141">
        <f t="shared" si="0"/>
        <v>100</v>
      </c>
    </row>
    <row r="52" spans="1:7" ht="12.75">
      <c r="A52" s="275"/>
      <c r="B52" s="144">
        <v>637023</v>
      </c>
      <c r="C52" s="145" t="s">
        <v>78</v>
      </c>
      <c r="D52" s="146">
        <v>600</v>
      </c>
      <c r="E52" s="147">
        <v>200</v>
      </c>
      <c r="F52" s="149">
        <v>169</v>
      </c>
      <c r="G52" s="141">
        <f t="shared" si="0"/>
        <v>84.5</v>
      </c>
    </row>
    <row r="53" spans="1:7" ht="12.75">
      <c r="A53" s="275"/>
      <c r="B53" s="144">
        <v>637016</v>
      </c>
      <c r="C53" s="145" t="s">
        <v>15</v>
      </c>
      <c r="D53" s="146">
        <v>980</v>
      </c>
      <c r="E53" s="147">
        <v>990</v>
      </c>
      <c r="F53" s="149">
        <v>959.75</v>
      </c>
      <c r="G53" s="141">
        <f t="shared" si="0"/>
        <v>96.94444444444444</v>
      </c>
    </row>
    <row r="54" spans="1:7" ht="12.75">
      <c r="A54" s="275"/>
      <c r="B54" s="144">
        <v>637018</v>
      </c>
      <c r="C54" s="145" t="s">
        <v>119</v>
      </c>
      <c r="D54" s="146">
        <v>0</v>
      </c>
      <c r="E54" s="147">
        <v>7300</v>
      </c>
      <c r="F54" s="149">
        <v>7300</v>
      </c>
      <c r="G54" s="141">
        <f t="shared" si="0"/>
        <v>100</v>
      </c>
    </row>
    <row r="55" spans="1:7" ht="12.75">
      <c r="A55" s="275"/>
      <c r="B55" s="144">
        <v>637027</v>
      </c>
      <c r="C55" s="145" t="s">
        <v>169</v>
      </c>
      <c r="D55" s="146">
        <v>0</v>
      </c>
      <c r="E55" s="148">
        <v>331.35</v>
      </c>
      <c r="F55" s="149">
        <v>331.35</v>
      </c>
      <c r="G55" s="141">
        <f t="shared" si="0"/>
        <v>100</v>
      </c>
    </row>
    <row r="56" spans="1:7" ht="12.75">
      <c r="A56" s="275"/>
      <c r="B56" s="144">
        <v>637031</v>
      </c>
      <c r="C56" s="145" t="s">
        <v>16</v>
      </c>
      <c r="D56" s="146">
        <v>0</v>
      </c>
      <c r="E56" s="147">
        <v>0</v>
      </c>
      <c r="F56" s="149">
        <v>0</v>
      </c>
      <c r="G56" s="141"/>
    </row>
    <row r="57" spans="1:7" ht="12.75">
      <c r="A57" s="275"/>
      <c r="B57" s="144">
        <v>637035</v>
      </c>
      <c r="C57" s="145" t="s">
        <v>95</v>
      </c>
      <c r="D57" s="146">
        <v>225</v>
      </c>
      <c r="E57" s="147">
        <v>225</v>
      </c>
      <c r="F57" s="149">
        <v>223.96</v>
      </c>
      <c r="G57" s="141">
        <f t="shared" si="0"/>
        <v>99.53777777777778</v>
      </c>
    </row>
    <row r="58" spans="1:7" ht="12.75">
      <c r="A58" s="275"/>
      <c r="B58" s="144">
        <v>642001</v>
      </c>
      <c r="C58" s="145" t="s">
        <v>17</v>
      </c>
      <c r="D58" s="146">
        <v>12100</v>
      </c>
      <c r="E58" s="148">
        <v>13326.98</v>
      </c>
      <c r="F58" s="149">
        <v>13320.92</v>
      </c>
      <c r="G58" s="141">
        <f t="shared" si="0"/>
        <v>99.95452833275056</v>
      </c>
    </row>
    <row r="59" spans="1:7" ht="12.75">
      <c r="A59" s="275"/>
      <c r="B59" s="144">
        <v>642006</v>
      </c>
      <c r="C59" s="145" t="s">
        <v>20</v>
      </c>
      <c r="D59" s="146">
        <v>2500</v>
      </c>
      <c r="E59" s="148">
        <v>2193.86</v>
      </c>
      <c r="F59" s="149">
        <v>2177.36</v>
      </c>
      <c r="G59" s="141">
        <f t="shared" si="0"/>
        <v>99.24790095995186</v>
      </c>
    </row>
    <row r="60" spans="1:7" ht="12.75">
      <c r="A60" s="275"/>
      <c r="B60" s="144">
        <v>642015</v>
      </c>
      <c r="C60" s="145" t="s">
        <v>18</v>
      </c>
      <c r="D60" s="146">
        <v>150</v>
      </c>
      <c r="E60" s="147">
        <v>150</v>
      </c>
      <c r="F60" s="149">
        <v>126.45</v>
      </c>
      <c r="G60" s="141">
        <f t="shared" si="0"/>
        <v>84.3</v>
      </c>
    </row>
    <row r="61" spans="1:7" ht="12.75">
      <c r="A61" s="275"/>
      <c r="B61" s="144">
        <v>642014</v>
      </c>
      <c r="C61" s="145" t="s">
        <v>170</v>
      </c>
      <c r="D61" s="146">
        <v>0</v>
      </c>
      <c r="E61" s="147">
        <v>0</v>
      </c>
      <c r="F61" s="149">
        <v>0</v>
      </c>
      <c r="G61" s="141"/>
    </row>
    <row r="62" spans="1:7" ht="12.75">
      <c r="A62" s="275"/>
      <c r="B62" s="144">
        <v>649002</v>
      </c>
      <c r="C62" s="145" t="s">
        <v>171</v>
      </c>
      <c r="D62" s="146">
        <v>0</v>
      </c>
      <c r="E62" s="147">
        <v>0</v>
      </c>
      <c r="F62" s="149">
        <v>0</v>
      </c>
      <c r="G62" s="141"/>
    </row>
    <row r="63" spans="1:7" ht="12.75">
      <c r="A63" s="275"/>
      <c r="B63" s="144">
        <v>651001</v>
      </c>
      <c r="C63" s="145" t="s">
        <v>27</v>
      </c>
      <c r="D63" s="146">
        <v>1900</v>
      </c>
      <c r="E63" s="147">
        <v>1900</v>
      </c>
      <c r="F63" s="149">
        <v>1822.9</v>
      </c>
      <c r="G63" s="141">
        <f t="shared" si="0"/>
        <v>95.9421052631579</v>
      </c>
    </row>
    <row r="64" spans="1:7" ht="12.75">
      <c r="A64" s="276"/>
      <c r="B64" s="144">
        <v>651001</v>
      </c>
      <c r="C64" s="145" t="s">
        <v>33</v>
      </c>
      <c r="D64" s="146">
        <v>4600</v>
      </c>
      <c r="E64" s="148">
        <v>4943.06</v>
      </c>
      <c r="F64" s="149">
        <v>4943.06</v>
      </c>
      <c r="G64" s="141">
        <f t="shared" si="0"/>
        <v>100</v>
      </c>
    </row>
    <row r="65" spans="1:7" ht="12.75">
      <c r="A65" s="30" t="s">
        <v>172</v>
      </c>
      <c r="B65" s="144" t="s">
        <v>173</v>
      </c>
      <c r="C65" s="145"/>
      <c r="D65" s="146">
        <v>0</v>
      </c>
      <c r="E65" s="147">
        <v>0</v>
      </c>
      <c r="F65" s="149">
        <v>0</v>
      </c>
      <c r="G65" s="141"/>
    </row>
    <row r="66" spans="1:7" ht="12.75">
      <c r="A66" s="151" t="s">
        <v>174</v>
      </c>
      <c r="B66" s="152"/>
      <c r="C66" s="153"/>
      <c r="D66" s="154">
        <f>SUM(D7:D64)</f>
        <v>264055</v>
      </c>
      <c r="E66" s="155">
        <f>SUM(E7:E64)</f>
        <v>247276.44</v>
      </c>
      <c r="F66" s="156">
        <f>SUM(F7:F64)</f>
        <v>245566.10000000003</v>
      </c>
      <c r="G66" s="242">
        <f t="shared" si="0"/>
        <v>99.30832876759308</v>
      </c>
    </row>
    <row r="67" spans="1:7" ht="12.75">
      <c r="A67" s="277" t="s">
        <v>175</v>
      </c>
      <c r="B67" s="157">
        <v>61</v>
      </c>
      <c r="C67" s="158" t="s">
        <v>74</v>
      </c>
      <c r="D67" s="146">
        <v>7000</v>
      </c>
      <c r="E67" s="147">
        <v>1700</v>
      </c>
      <c r="F67" s="149">
        <v>1698.02</v>
      </c>
      <c r="G67" s="141">
        <f t="shared" si="0"/>
        <v>99.8835294117647</v>
      </c>
    </row>
    <row r="68" spans="1:7" ht="12.75">
      <c r="A68" s="278"/>
      <c r="B68" s="157">
        <v>62</v>
      </c>
      <c r="C68" s="158" t="s">
        <v>176</v>
      </c>
      <c r="D68" s="146">
        <v>2580</v>
      </c>
      <c r="E68" s="147">
        <v>649</v>
      </c>
      <c r="F68" s="149">
        <v>648.23</v>
      </c>
      <c r="G68" s="141">
        <f t="shared" si="0"/>
        <v>99.88135593220339</v>
      </c>
    </row>
    <row r="69" spans="1:7" ht="12.75">
      <c r="A69" s="278"/>
      <c r="B69" s="159">
        <v>632003</v>
      </c>
      <c r="C69" s="160" t="s">
        <v>76</v>
      </c>
      <c r="D69" s="150">
        <v>700</v>
      </c>
      <c r="E69" s="143">
        <v>600</v>
      </c>
      <c r="F69" s="142">
        <v>592.1</v>
      </c>
      <c r="G69" s="141">
        <f t="shared" si="0"/>
        <v>98.68333333333334</v>
      </c>
    </row>
    <row r="70" spans="1:7" ht="12.75">
      <c r="A70" s="278"/>
      <c r="B70" s="159">
        <v>633009</v>
      </c>
      <c r="C70" s="160" t="s">
        <v>5</v>
      </c>
      <c r="D70" s="150">
        <v>30</v>
      </c>
      <c r="E70" s="143">
        <v>100</v>
      </c>
      <c r="F70" s="142">
        <v>99.53</v>
      </c>
      <c r="G70" s="141">
        <f t="shared" si="0"/>
        <v>99.53</v>
      </c>
    </row>
    <row r="71" spans="1:7" ht="12.75">
      <c r="A71" s="278"/>
      <c r="B71" s="157">
        <v>635002</v>
      </c>
      <c r="C71" s="158" t="s">
        <v>177</v>
      </c>
      <c r="D71" s="146">
        <v>0</v>
      </c>
      <c r="E71" s="147">
        <v>0</v>
      </c>
      <c r="F71" s="149">
        <v>0</v>
      </c>
      <c r="G71" s="141"/>
    </row>
    <row r="72" spans="1:7" ht="12.75">
      <c r="A72" s="278"/>
      <c r="B72" s="157">
        <v>637001</v>
      </c>
      <c r="C72" s="158" t="s">
        <v>178</v>
      </c>
      <c r="D72" s="146">
        <v>50</v>
      </c>
      <c r="E72" s="147"/>
      <c r="F72" s="149"/>
      <c r="G72" s="141"/>
    </row>
    <row r="73" spans="1:7" ht="12.75">
      <c r="A73" s="278"/>
      <c r="B73" s="157">
        <v>637005</v>
      </c>
      <c r="C73" s="158" t="s">
        <v>167</v>
      </c>
      <c r="D73" s="146">
        <v>0</v>
      </c>
      <c r="E73" s="147">
        <v>9189</v>
      </c>
      <c r="F73" s="149">
        <v>9180</v>
      </c>
      <c r="G73" s="141">
        <f aca="true" t="shared" si="1" ref="G73:G135">F73/E73*100</f>
        <v>99.9020568070519</v>
      </c>
    </row>
    <row r="74" spans="1:7" ht="12.75">
      <c r="A74" s="278"/>
      <c r="B74" s="161">
        <v>637013</v>
      </c>
      <c r="C74" s="158" t="s">
        <v>179</v>
      </c>
      <c r="D74" s="146">
        <v>50</v>
      </c>
      <c r="E74" s="147">
        <v>50</v>
      </c>
      <c r="F74" s="149">
        <v>50</v>
      </c>
      <c r="G74" s="141">
        <f t="shared" si="1"/>
        <v>100</v>
      </c>
    </row>
    <row r="75" spans="1:7" ht="12.75">
      <c r="A75" s="279"/>
      <c r="B75" s="161">
        <v>637016</v>
      </c>
      <c r="C75" s="158" t="s">
        <v>15</v>
      </c>
      <c r="D75" s="146">
        <v>90</v>
      </c>
      <c r="E75" s="147">
        <v>40</v>
      </c>
      <c r="F75" s="149">
        <v>19.67</v>
      </c>
      <c r="G75" s="141">
        <f t="shared" si="1"/>
        <v>49.175000000000004</v>
      </c>
    </row>
    <row r="76" spans="1:7" ht="12.75">
      <c r="A76" s="151" t="s">
        <v>180</v>
      </c>
      <c r="B76" s="162"/>
      <c r="C76" s="163"/>
      <c r="D76" s="154">
        <f>SUM(D67:D75)</f>
        <v>10500</v>
      </c>
      <c r="E76" s="164">
        <f>SUM(E67:E75)</f>
        <v>12328</v>
      </c>
      <c r="F76" s="156">
        <f>SUM(F67:F75)</f>
        <v>12287.550000000001</v>
      </c>
      <c r="G76" s="242">
        <f t="shared" si="1"/>
        <v>99.6718851395198</v>
      </c>
    </row>
    <row r="77" spans="1:7" ht="12.75">
      <c r="A77" s="280" t="s">
        <v>181</v>
      </c>
      <c r="B77" s="159">
        <v>61</v>
      </c>
      <c r="C77" s="160" t="s">
        <v>151</v>
      </c>
      <c r="D77" s="150">
        <v>3250</v>
      </c>
      <c r="E77" s="141">
        <v>3503.69</v>
      </c>
      <c r="F77" s="142">
        <v>3503.44</v>
      </c>
      <c r="G77" s="141">
        <f t="shared" si="1"/>
        <v>99.99286466553833</v>
      </c>
    </row>
    <row r="78" spans="1:7" ht="12.75">
      <c r="A78" s="275"/>
      <c r="B78" s="157" t="s">
        <v>84</v>
      </c>
      <c r="C78" s="158" t="s">
        <v>75</v>
      </c>
      <c r="D78" s="146">
        <v>1300</v>
      </c>
      <c r="E78" s="148">
        <v>1288.65</v>
      </c>
      <c r="F78" s="149">
        <v>1300.64</v>
      </c>
      <c r="G78" s="141">
        <f t="shared" si="1"/>
        <v>100.93043107127615</v>
      </c>
    </row>
    <row r="79" spans="1:7" ht="12.75">
      <c r="A79" s="275"/>
      <c r="B79" s="157">
        <v>627</v>
      </c>
      <c r="C79" s="158" t="s">
        <v>26</v>
      </c>
      <c r="D79" s="146"/>
      <c r="E79" s="148">
        <v>64.63</v>
      </c>
      <c r="F79" s="149">
        <v>64.63</v>
      </c>
      <c r="G79" s="141">
        <f t="shared" si="1"/>
        <v>100</v>
      </c>
    </row>
    <row r="80" spans="1:7" ht="12.75">
      <c r="A80" s="275"/>
      <c r="B80" s="157">
        <v>631001</v>
      </c>
      <c r="C80" s="158" t="s">
        <v>3</v>
      </c>
      <c r="D80" s="146">
        <v>0</v>
      </c>
      <c r="E80" s="147">
        <v>0</v>
      </c>
      <c r="F80" s="149">
        <v>0</v>
      </c>
      <c r="G80" s="141"/>
    </row>
    <row r="81" spans="1:7" ht="12.75">
      <c r="A81" s="275"/>
      <c r="B81" s="157">
        <v>633002</v>
      </c>
      <c r="C81" s="158" t="s">
        <v>153</v>
      </c>
      <c r="D81" s="146">
        <v>0</v>
      </c>
      <c r="E81" s="147">
        <v>1086</v>
      </c>
      <c r="F81" s="149">
        <v>1086</v>
      </c>
      <c r="G81" s="141">
        <f t="shared" si="1"/>
        <v>100</v>
      </c>
    </row>
    <row r="82" spans="1:7" ht="12.75">
      <c r="A82" s="275"/>
      <c r="B82" s="157">
        <v>633006</v>
      </c>
      <c r="C82" s="158" t="s">
        <v>4</v>
      </c>
      <c r="D82" s="146">
        <v>180</v>
      </c>
      <c r="E82" s="148">
        <v>96.39</v>
      </c>
      <c r="F82" s="149">
        <v>96.39</v>
      </c>
      <c r="G82" s="141">
        <f t="shared" si="1"/>
        <v>100</v>
      </c>
    </row>
    <row r="83" spans="1:7" ht="12.75">
      <c r="A83" s="275"/>
      <c r="B83" s="157">
        <v>635002</v>
      </c>
      <c r="C83" s="158" t="s">
        <v>8</v>
      </c>
      <c r="D83" s="146">
        <v>25</v>
      </c>
      <c r="E83" s="147"/>
      <c r="F83" s="149"/>
      <c r="G83" s="141"/>
    </row>
    <row r="84" spans="1:7" ht="12.75">
      <c r="A84" s="275"/>
      <c r="B84" s="157">
        <v>637013</v>
      </c>
      <c r="C84" s="158" t="s">
        <v>13</v>
      </c>
      <c r="D84" s="146">
        <v>50</v>
      </c>
      <c r="E84" s="147">
        <v>200</v>
      </c>
      <c r="F84" s="149">
        <v>200</v>
      </c>
      <c r="G84" s="141">
        <f t="shared" si="1"/>
        <v>100</v>
      </c>
    </row>
    <row r="85" spans="1:7" ht="12.75">
      <c r="A85" s="276"/>
      <c r="B85" s="157">
        <v>637016</v>
      </c>
      <c r="C85" s="158" t="s">
        <v>15</v>
      </c>
      <c r="D85" s="146">
        <v>51</v>
      </c>
      <c r="E85" s="146">
        <v>51</v>
      </c>
      <c r="F85" s="149">
        <v>44.66</v>
      </c>
      <c r="G85" s="141">
        <f t="shared" si="1"/>
        <v>87.56862745098039</v>
      </c>
    </row>
    <row r="86" spans="1:7" ht="12.75">
      <c r="A86" s="151" t="s">
        <v>182</v>
      </c>
      <c r="B86" s="165"/>
      <c r="C86" s="163"/>
      <c r="D86" s="154">
        <f>SUM(D77:D85)</f>
        <v>4856</v>
      </c>
      <c r="E86" s="156">
        <f>SUM(E77:E85)</f>
        <v>6290.360000000001</v>
      </c>
      <c r="F86" s="156">
        <f>SUM(F77:F85)</f>
        <v>6295.76</v>
      </c>
      <c r="G86" s="242">
        <f t="shared" si="1"/>
        <v>100.08584564317462</v>
      </c>
    </row>
    <row r="87" spans="1:7" ht="12.75">
      <c r="A87" s="280" t="s">
        <v>183</v>
      </c>
      <c r="B87" s="159">
        <v>61</v>
      </c>
      <c r="C87" s="160" t="s">
        <v>151</v>
      </c>
      <c r="D87" s="166">
        <v>200</v>
      </c>
      <c r="E87" s="150">
        <v>0</v>
      </c>
      <c r="F87" s="142">
        <v>0</v>
      </c>
      <c r="G87" s="141"/>
    </row>
    <row r="88" spans="1:7" ht="12.75">
      <c r="A88" s="275"/>
      <c r="B88" s="159" t="s">
        <v>184</v>
      </c>
      <c r="C88" s="160" t="s">
        <v>75</v>
      </c>
      <c r="D88" s="150">
        <v>70</v>
      </c>
      <c r="E88" s="150">
        <v>4</v>
      </c>
      <c r="F88" s="142">
        <v>3.58</v>
      </c>
      <c r="G88" s="141">
        <f t="shared" si="1"/>
        <v>89.5</v>
      </c>
    </row>
    <row r="89" spans="1:7" ht="12.75">
      <c r="A89" s="275"/>
      <c r="B89" s="159">
        <v>632</v>
      </c>
      <c r="C89" s="160" t="s">
        <v>296</v>
      </c>
      <c r="D89" s="150">
        <v>2</v>
      </c>
      <c r="E89" s="150"/>
      <c r="F89" s="142">
        <v>2</v>
      </c>
      <c r="G89" s="141"/>
    </row>
    <row r="90" spans="1:7" ht="12.75">
      <c r="A90" s="275"/>
      <c r="B90" s="144">
        <v>633</v>
      </c>
      <c r="C90" s="145" t="s">
        <v>106</v>
      </c>
      <c r="D90" s="146">
        <v>41</v>
      </c>
      <c r="E90" s="146">
        <v>53</v>
      </c>
      <c r="F90" s="149">
        <v>53.7</v>
      </c>
      <c r="G90" s="141">
        <f t="shared" si="1"/>
        <v>101.32075471698114</v>
      </c>
    </row>
    <row r="91" spans="1:7" ht="12.75">
      <c r="A91" s="276"/>
      <c r="B91" s="157" t="s">
        <v>185</v>
      </c>
      <c r="C91" s="158"/>
      <c r="D91" s="146">
        <v>407</v>
      </c>
      <c r="E91" s="146">
        <v>577</v>
      </c>
      <c r="F91" s="149">
        <v>576.05</v>
      </c>
      <c r="G91" s="141">
        <f t="shared" si="1"/>
        <v>99.83535528596187</v>
      </c>
    </row>
    <row r="92" spans="1:7" ht="12.75">
      <c r="A92" s="151" t="s">
        <v>186</v>
      </c>
      <c r="B92" s="165"/>
      <c r="C92" s="163"/>
      <c r="D92" s="154">
        <f>SUM(D87:D91)</f>
        <v>720</v>
      </c>
      <c r="E92" s="154">
        <f>SUM(E87:E91)</f>
        <v>634</v>
      </c>
      <c r="F92" s="156">
        <f>SUM(F88:F91)</f>
        <v>635.3299999999999</v>
      </c>
      <c r="G92" s="242">
        <f t="shared" si="1"/>
        <v>100.20977917981071</v>
      </c>
    </row>
    <row r="93" spans="1:7" ht="12.75">
      <c r="A93" s="280" t="s">
        <v>187</v>
      </c>
      <c r="B93" s="159">
        <v>633005</v>
      </c>
      <c r="C93" s="160" t="s">
        <v>90</v>
      </c>
      <c r="D93" s="150">
        <v>50</v>
      </c>
      <c r="E93" s="150">
        <v>0</v>
      </c>
      <c r="F93" s="142">
        <v>0</v>
      </c>
      <c r="G93" s="141"/>
    </row>
    <row r="94" spans="1:7" ht="12.75">
      <c r="A94" s="275"/>
      <c r="B94" s="157">
        <v>633007</v>
      </c>
      <c r="C94" s="158" t="s">
        <v>297</v>
      </c>
      <c r="D94" s="146">
        <v>0</v>
      </c>
      <c r="E94" s="146">
        <v>100</v>
      </c>
      <c r="F94" s="149">
        <v>95</v>
      </c>
      <c r="G94" s="141">
        <f t="shared" si="1"/>
        <v>95</v>
      </c>
    </row>
    <row r="95" spans="1:7" ht="12.75">
      <c r="A95" s="275"/>
      <c r="B95" s="157">
        <v>633010</v>
      </c>
      <c r="C95" s="158" t="s">
        <v>188</v>
      </c>
      <c r="D95" s="146"/>
      <c r="E95" s="146">
        <v>705</v>
      </c>
      <c r="F95" s="149">
        <v>705.06</v>
      </c>
      <c r="G95" s="141">
        <f t="shared" si="1"/>
        <v>100.00851063829785</v>
      </c>
    </row>
    <row r="96" spans="1:7" ht="12.75">
      <c r="A96" s="275"/>
      <c r="B96" s="157">
        <v>633009</v>
      </c>
      <c r="C96" s="158" t="s">
        <v>5</v>
      </c>
      <c r="D96" s="146">
        <v>100</v>
      </c>
      <c r="E96" s="146">
        <v>0</v>
      </c>
      <c r="F96" s="149">
        <v>0</v>
      </c>
      <c r="G96" s="141"/>
    </row>
    <row r="97" spans="1:7" ht="12.75">
      <c r="A97" s="275"/>
      <c r="B97" s="157">
        <v>634001</v>
      </c>
      <c r="C97" s="158" t="s">
        <v>189</v>
      </c>
      <c r="D97" s="146">
        <v>450</v>
      </c>
      <c r="E97" s="146">
        <v>330</v>
      </c>
      <c r="F97" s="149">
        <v>328.04</v>
      </c>
      <c r="G97" s="141">
        <f t="shared" si="1"/>
        <v>99.4060606060606</v>
      </c>
    </row>
    <row r="98" spans="1:7" ht="12.75">
      <c r="A98" s="275"/>
      <c r="B98" s="157">
        <v>634002</v>
      </c>
      <c r="C98" s="158" t="s">
        <v>91</v>
      </c>
      <c r="D98" s="146">
        <v>100</v>
      </c>
      <c r="E98" s="146">
        <v>100</v>
      </c>
      <c r="F98" s="149">
        <v>84</v>
      </c>
      <c r="G98" s="141">
        <f t="shared" si="1"/>
        <v>84</v>
      </c>
    </row>
    <row r="99" spans="1:7" ht="12.75">
      <c r="A99" s="275"/>
      <c r="B99" s="157">
        <v>634003</v>
      </c>
      <c r="C99" s="158" t="s">
        <v>190</v>
      </c>
      <c r="D99" s="146">
        <v>0</v>
      </c>
      <c r="E99" s="146">
        <v>142</v>
      </c>
      <c r="F99" s="149">
        <v>141.98</v>
      </c>
      <c r="G99" s="141">
        <f t="shared" si="1"/>
        <v>99.98591549295774</v>
      </c>
    </row>
    <row r="100" spans="1:7" ht="12.75">
      <c r="A100" s="275"/>
      <c r="B100" s="157">
        <v>637001</v>
      </c>
      <c r="C100" s="158" t="s">
        <v>9</v>
      </c>
      <c r="D100" s="146">
        <v>0</v>
      </c>
      <c r="E100" s="146">
        <v>0</v>
      </c>
      <c r="F100" s="149">
        <v>0</v>
      </c>
      <c r="G100" s="141"/>
    </row>
    <row r="101" spans="1:7" ht="12.75">
      <c r="A101" s="276"/>
      <c r="B101" s="157">
        <v>637002</v>
      </c>
      <c r="C101" s="158" t="s">
        <v>163</v>
      </c>
      <c r="D101" s="146">
        <v>800</v>
      </c>
      <c r="E101" s="146">
        <v>0</v>
      </c>
      <c r="F101" s="149">
        <v>0</v>
      </c>
      <c r="G101" s="141"/>
    </row>
    <row r="102" spans="1:7" ht="12.75">
      <c r="A102" s="151" t="s">
        <v>191</v>
      </c>
      <c r="B102" s="165"/>
      <c r="C102" s="163"/>
      <c r="D102" s="154">
        <f>SUM(D93:D101)</f>
        <v>1500</v>
      </c>
      <c r="E102" s="154">
        <f>SUM(E93:E101)</f>
        <v>1377</v>
      </c>
      <c r="F102" s="156">
        <f>SUM(F93:F101)</f>
        <v>1354.08</v>
      </c>
      <c r="G102" s="242">
        <f t="shared" si="1"/>
        <v>98.33551198257081</v>
      </c>
    </row>
    <row r="103" spans="1:7" ht="12.75">
      <c r="A103" s="280" t="s">
        <v>192</v>
      </c>
      <c r="B103" s="159">
        <v>633006</v>
      </c>
      <c r="C103" s="160" t="s">
        <v>193</v>
      </c>
      <c r="D103" s="166">
        <v>300</v>
      </c>
      <c r="E103" s="167">
        <v>117.18</v>
      </c>
      <c r="F103" s="168">
        <v>117.18</v>
      </c>
      <c r="G103" s="141">
        <f t="shared" si="1"/>
        <v>100</v>
      </c>
    </row>
    <row r="104" spans="1:7" ht="12.75">
      <c r="A104" s="276"/>
      <c r="B104" s="159">
        <v>635006</v>
      </c>
      <c r="C104" s="169" t="s">
        <v>194</v>
      </c>
      <c r="D104" s="150"/>
      <c r="E104" s="142">
        <v>3809.55</v>
      </c>
      <c r="F104" s="142">
        <v>3810.35</v>
      </c>
      <c r="G104" s="141">
        <f t="shared" si="1"/>
        <v>100.02099985562597</v>
      </c>
    </row>
    <row r="105" spans="1:7" ht="12.75">
      <c r="A105" s="151" t="s">
        <v>195</v>
      </c>
      <c r="B105" s="165"/>
      <c r="C105" s="163"/>
      <c r="D105" s="154">
        <f>SUM(D103:D104)</f>
        <v>300</v>
      </c>
      <c r="E105" s="156">
        <f>SUM(E103:E104)</f>
        <v>3926.73</v>
      </c>
      <c r="F105" s="156">
        <f>SUM(F103:F104)</f>
        <v>3927.5299999999997</v>
      </c>
      <c r="G105" s="141">
        <f t="shared" si="1"/>
        <v>100.02037318583146</v>
      </c>
    </row>
    <row r="106" spans="1:7" ht="12.75">
      <c r="A106" s="280" t="s">
        <v>196</v>
      </c>
      <c r="B106" s="159">
        <v>61</v>
      </c>
      <c r="C106" s="160" t="s">
        <v>151</v>
      </c>
      <c r="D106" s="166">
        <v>0</v>
      </c>
      <c r="E106" s="141">
        <v>4192.15</v>
      </c>
      <c r="F106" s="142">
        <v>4192.15</v>
      </c>
      <c r="G106" s="141">
        <f t="shared" si="1"/>
        <v>100</v>
      </c>
    </row>
    <row r="107" spans="1:7" ht="12.75">
      <c r="A107" s="275"/>
      <c r="B107" s="159">
        <v>62</v>
      </c>
      <c r="C107" s="160" t="s">
        <v>75</v>
      </c>
      <c r="D107" s="166">
        <v>0</v>
      </c>
      <c r="E107" s="141">
        <v>1464.79</v>
      </c>
      <c r="F107" s="142">
        <v>1464.79</v>
      </c>
      <c r="G107" s="141">
        <f t="shared" si="1"/>
        <v>100</v>
      </c>
    </row>
    <row r="108" spans="1:7" ht="12.75">
      <c r="A108" s="275"/>
      <c r="B108" s="159">
        <v>633004</v>
      </c>
      <c r="C108" s="160" t="s">
        <v>197</v>
      </c>
      <c r="D108" s="166"/>
      <c r="E108" s="143">
        <v>160</v>
      </c>
      <c r="F108" s="142">
        <v>160</v>
      </c>
      <c r="G108" s="141">
        <f t="shared" si="1"/>
        <v>100</v>
      </c>
    </row>
    <row r="109" spans="1:7" ht="12.75">
      <c r="A109" s="275"/>
      <c r="B109" s="159">
        <v>637016</v>
      </c>
      <c r="C109" s="160" t="s">
        <v>15</v>
      </c>
      <c r="D109" s="166">
        <v>0</v>
      </c>
      <c r="E109" s="141">
        <v>52.84</v>
      </c>
      <c r="F109" s="142">
        <v>52.84</v>
      </c>
      <c r="G109" s="141">
        <f t="shared" si="1"/>
        <v>100</v>
      </c>
    </row>
    <row r="110" spans="1:7" ht="12.75">
      <c r="A110" s="276"/>
      <c r="B110" s="159">
        <v>642015</v>
      </c>
      <c r="C110" s="160" t="s">
        <v>18</v>
      </c>
      <c r="D110" s="166">
        <v>0</v>
      </c>
      <c r="E110" s="141">
        <v>92.65</v>
      </c>
      <c r="F110" s="142">
        <v>92.65</v>
      </c>
      <c r="G110" s="141">
        <f t="shared" si="1"/>
        <v>100</v>
      </c>
    </row>
    <row r="111" spans="1:7" ht="12.75">
      <c r="A111" s="151" t="s">
        <v>198</v>
      </c>
      <c r="B111" s="165"/>
      <c r="C111" s="163"/>
      <c r="D111" s="154">
        <f>SUM(D106:D110)</f>
        <v>0</v>
      </c>
      <c r="E111" s="156">
        <f>SUM(E106:E110)</f>
        <v>5962.429999999999</v>
      </c>
      <c r="F111" s="156">
        <f>SUM(F106:F110)</f>
        <v>5962.429999999999</v>
      </c>
      <c r="G111" s="242">
        <f t="shared" si="1"/>
        <v>100</v>
      </c>
    </row>
    <row r="112" spans="1:7" ht="12.75">
      <c r="A112" s="275" t="s">
        <v>199</v>
      </c>
      <c r="B112" s="159">
        <v>632002</v>
      </c>
      <c r="C112" s="160" t="s">
        <v>200</v>
      </c>
      <c r="D112" s="150"/>
      <c r="E112" s="150">
        <v>0</v>
      </c>
      <c r="F112" s="142">
        <v>0</v>
      </c>
      <c r="G112" s="141"/>
    </row>
    <row r="113" spans="1:7" ht="12.75">
      <c r="A113" s="275"/>
      <c r="B113" s="159">
        <v>633010</v>
      </c>
      <c r="C113" s="160" t="s">
        <v>201</v>
      </c>
      <c r="D113" s="150"/>
      <c r="E113" s="150">
        <v>0</v>
      </c>
      <c r="F113" s="142">
        <v>0</v>
      </c>
      <c r="G113" s="141"/>
    </row>
    <row r="114" spans="1:7" ht="12.75">
      <c r="A114" s="275"/>
      <c r="B114" s="159">
        <v>634003</v>
      </c>
      <c r="C114" s="160" t="s">
        <v>202</v>
      </c>
      <c r="D114" s="150"/>
      <c r="E114" s="150">
        <v>0</v>
      </c>
      <c r="F114" s="142">
        <v>0</v>
      </c>
      <c r="G114" s="141"/>
    </row>
    <row r="115" spans="1:7" ht="12.75">
      <c r="A115" s="275"/>
      <c r="B115" s="159">
        <v>634001</v>
      </c>
      <c r="C115" s="160" t="s">
        <v>203</v>
      </c>
      <c r="D115" s="150"/>
      <c r="E115" s="150">
        <v>0</v>
      </c>
      <c r="F115" s="142">
        <v>0</v>
      </c>
      <c r="G115" s="141"/>
    </row>
    <row r="116" spans="1:7" ht="12.75">
      <c r="A116" s="275"/>
      <c r="B116" s="159">
        <v>634002</v>
      </c>
      <c r="C116" s="160" t="s">
        <v>204</v>
      </c>
      <c r="D116" s="150"/>
      <c r="E116" s="150">
        <v>0</v>
      </c>
      <c r="F116" s="142">
        <v>0</v>
      </c>
      <c r="G116" s="141"/>
    </row>
    <row r="117" spans="1:7" ht="12.75">
      <c r="A117" s="275"/>
      <c r="B117" s="159">
        <v>637004</v>
      </c>
      <c r="C117" s="160" t="s">
        <v>205</v>
      </c>
      <c r="D117" s="150">
        <v>21500</v>
      </c>
      <c r="E117" s="150">
        <v>17242</v>
      </c>
      <c r="F117" s="142">
        <v>17173.55</v>
      </c>
      <c r="G117" s="141">
        <f t="shared" si="1"/>
        <v>99.6030042918455</v>
      </c>
    </row>
    <row r="118" spans="1:7" ht="12.75">
      <c r="A118" s="275"/>
      <c r="B118" s="159">
        <v>637005</v>
      </c>
      <c r="C118" s="160" t="s">
        <v>206</v>
      </c>
      <c r="D118" s="150">
        <v>13400</v>
      </c>
      <c r="E118" s="150">
        <v>1200</v>
      </c>
      <c r="F118" s="142">
        <v>1200</v>
      </c>
      <c r="G118" s="141">
        <f t="shared" si="1"/>
        <v>100</v>
      </c>
    </row>
    <row r="119" spans="1:7" ht="12.75">
      <c r="A119" s="275"/>
      <c r="B119" s="159">
        <v>637005</v>
      </c>
      <c r="C119" s="160" t="s">
        <v>207</v>
      </c>
      <c r="D119" s="150"/>
      <c r="E119" s="150">
        <v>11320</v>
      </c>
      <c r="F119" s="142">
        <v>11314.68</v>
      </c>
      <c r="G119" s="141">
        <f t="shared" si="1"/>
        <v>99.9530035335689</v>
      </c>
    </row>
    <row r="120" spans="1:7" ht="13.5" thickBot="1">
      <c r="A120" s="151" t="s">
        <v>208</v>
      </c>
      <c r="B120" s="165"/>
      <c r="C120" s="163"/>
      <c r="D120" s="154">
        <f>SUM(D112:D119)</f>
        <v>34900</v>
      </c>
      <c r="E120" s="154">
        <f>SUM(E112:E119)</f>
        <v>29762</v>
      </c>
      <c r="F120" s="156">
        <f>SUM(F112:F119)</f>
        <v>29688.23</v>
      </c>
      <c r="G120" s="242">
        <f t="shared" si="1"/>
        <v>99.7521335931725</v>
      </c>
    </row>
    <row r="121" spans="1:7" ht="12.75">
      <c r="A121" s="170"/>
      <c r="B121" s="171">
        <v>61</v>
      </c>
      <c r="C121" s="172" t="s">
        <v>209</v>
      </c>
      <c r="D121" s="173"/>
      <c r="E121" s="149">
        <v>929</v>
      </c>
      <c r="F121" s="148">
        <v>920</v>
      </c>
      <c r="G121" s="141">
        <f t="shared" si="1"/>
        <v>99.03121636167921</v>
      </c>
    </row>
    <row r="122" spans="1:7" ht="12.75">
      <c r="A122" s="174"/>
      <c r="B122" s="171">
        <v>62</v>
      </c>
      <c r="C122" s="172" t="s">
        <v>210</v>
      </c>
      <c r="D122" s="173"/>
      <c r="E122" s="148">
        <v>321.54</v>
      </c>
      <c r="F122" s="148">
        <v>321.54</v>
      </c>
      <c r="G122" s="141">
        <f t="shared" si="1"/>
        <v>100</v>
      </c>
    </row>
    <row r="123" spans="1:7" ht="12.75">
      <c r="A123" s="281" t="s">
        <v>211</v>
      </c>
      <c r="B123" s="171">
        <v>632001</v>
      </c>
      <c r="C123" s="160" t="s">
        <v>212</v>
      </c>
      <c r="D123" s="150">
        <v>1100</v>
      </c>
      <c r="E123" s="143">
        <v>990</v>
      </c>
      <c r="F123" s="142">
        <v>984.13</v>
      </c>
      <c r="G123" s="141">
        <f t="shared" si="1"/>
        <v>99.40707070707072</v>
      </c>
    </row>
    <row r="124" spans="1:7" ht="12.75">
      <c r="A124" s="281"/>
      <c r="B124" s="171">
        <v>632001</v>
      </c>
      <c r="C124" s="160" t="s">
        <v>213</v>
      </c>
      <c r="D124" s="150">
        <v>850</v>
      </c>
      <c r="E124" s="143">
        <v>860</v>
      </c>
      <c r="F124" s="142">
        <v>859.19</v>
      </c>
      <c r="G124" s="141">
        <f t="shared" si="1"/>
        <v>99.90581395348838</v>
      </c>
    </row>
    <row r="125" spans="1:7" ht="12.75">
      <c r="A125" s="281"/>
      <c r="B125" s="171">
        <v>633004</v>
      </c>
      <c r="C125" s="160" t="s">
        <v>110</v>
      </c>
      <c r="D125" s="150">
        <v>0</v>
      </c>
      <c r="E125" s="143">
        <v>690</v>
      </c>
      <c r="F125" s="142">
        <v>689.88</v>
      </c>
      <c r="G125" s="141">
        <f t="shared" si="1"/>
        <v>99.98260869565217</v>
      </c>
    </row>
    <row r="126" spans="1:7" ht="12.75">
      <c r="A126" s="281"/>
      <c r="B126" s="171">
        <v>633005</v>
      </c>
      <c r="C126" s="160" t="s">
        <v>214</v>
      </c>
      <c r="D126" s="150">
        <v>0</v>
      </c>
      <c r="E126" s="143">
        <v>419</v>
      </c>
      <c r="F126" s="142">
        <v>419</v>
      </c>
      <c r="G126" s="141">
        <f t="shared" si="1"/>
        <v>100</v>
      </c>
    </row>
    <row r="127" spans="1:7" ht="12.75">
      <c r="A127" s="281"/>
      <c r="B127" s="171">
        <v>633006</v>
      </c>
      <c r="C127" s="160" t="s">
        <v>4</v>
      </c>
      <c r="D127" s="150">
        <v>3230</v>
      </c>
      <c r="E127" s="143">
        <v>1480</v>
      </c>
      <c r="F127" s="142">
        <v>756.65</v>
      </c>
      <c r="G127" s="141">
        <f t="shared" si="1"/>
        <v>51.125</v>
      </c>
    </row>
    <row r="128" spans="1:7" ht="12.75">
      <c r="A128" s="281"/>
      <c r="B128" s="171">
        <v>633010</v>
      </c>
      <c r="C128" s="160" t="s">
        <v>156</v>
      </c>
      <c r="D128" s="150"/>
      <c r="E128" s="141">
        <v>13.35</v>
      </c>
      <c r="F128" s="142">
        <v>13.35</v>
      </c>
      <c r="G128" s="141">
        <f t="shared" si="1"/>
        <v>100</v>
      </c>
    </row>
    <row r="129" spans="1:7" ht="12.75">
      <c r="A129" s="281"/>
      <c r="B129" s="171">
        <v>633013</v>
      </c>
      <c r="C129" s="160" t="s">
        <v>6</v>
      </c>
      <c r="D129" s="150">
        <v>0</v>
      </c>
      <c r="E129" s="141">
        <v>169.2</v>
      </c>
      <c r="F129" s="142">
        <v>169.2</v>
      </c>
      <c r="G129" s="141">
        <f t="shared" si="1"/>
        <v>100</v>
      </c>
    </row>
    <row r="130" spans="1:7" ht="12.75">
      <c r="A130" s="281"/>
      <c r="B130" s="175">
        <v>633015</v>
      </c>
      <c r="C130" s="158" t="s">
        <v>215</v>
      </c>
      <c r="D130" s="146">
        <v>0</v>
      </c>
      <c r="E130" s="147">
        <v>1774</v>
      </c>
      <c r="F130" s="149">
        <v>1773.02</v>
      </c>
      <c r="G130" s="141">
        <f t="shared" si="1"/>
        <v>99.94475760992108</v>
      </c>
    </row>
    <row r="131" spans="1:7" ht="12.75">
      <c r="A131" s="281"/>
      <c r="B131" s="175">
        <v>634001</v>
      </c>
      <c r="C131" s="158" t="s">
        <v>216</v>
      </c>
      <c r="D131" s="146">
        <v>1850</v>
      </c>
      <c r="E131" s="147">
        <v>400</v>
      </c>
      <c r="F131" s="149">
        <v>381.72</v>
      </c>
      <c r="G131" s="141">
        <f t="shared" si="1"/>
        <v>95.43</v>
      </c>
    </row>
    <row r="132" spans="1:7" ht="12.75">
      <c r="A132" s="281"/>
      <c r="B132" s="175">
        <v>634002</v>
      </c>
      <c r="C132" s="158" t="s">
        <v>91</v>
      </c>
      <c r="D132" s="146">
        <v>500</v>
      </c>
      <c r="E132" s="147">
        <v>846</v>
      </c>
      <c r="F132" s="149">
        <v>846.08</v>
      </c>
      <c r="G132" s="141">
        <f t="shared" si="1"/>
        <v>100.00945626477542</v>
      </c>
    </row>
    <row r="133" spans="1:7" ht="12.75">
      <c r="A133" s="281"/>
      <c r="B133" s="175">
        <v>634003</v>
      </c>
      <c r="C133" s="158" t="s">
        <v>190</v>
      </c>
      <c r="D133" s="146">
        <v>80</v>
      </c>
      <c r="E133" s="148">
        <v>802.94</v>
      </c>
      <c r="F133" s="149">
        <v>802.94</v>
      </c>
      <c r="G133" s="141">
        <f t="shared" si="1"/>
        <v>100</v>
      </c>
    </row>
    <row r="134" spans="1:7" ht="12.75">
      <c r="A134" s="281"/>
      <c r="B134" s="175">
        <v>635002</v>
      </c>
      <c r="C134" s="158" t="s">
        <v>217</v>
      </c>
      <c r="D134" s="146"/>
      <c r="E134" s="148">
        <v>20.9</v>
      </c>
      <c r="F134" s="149">
        <v>20.9</v>
      </c>
      <c r="G134" s="141">
        <f t="shared" si="1"/>
        <v>100</v>
      </c>
    </row>
    <row r="135" spans="1:7" ht="12.75">
      <c r="A135" s="281"/>
      <c r="B135" s="175">
        <v>635004</v>
      </c>
      <c r="C135" s="158" t="s">
        <v>218</v>
      </c>
      <c r="D135" s="146">
        <v>5000</v>
      </c>
      <c r="E135" s="148">
        <v>1048.99</v>
      </c>
      <c r="F135" s="149">
        <v>1048.99</v>
      </c>
      <c r="G135" s="141">
        <f t="shared" si="1"/>
        <v>100</v>
      </c>
    </row>
    <row r="136" spans="1:7" ht="12.75">
      <c r="A136" s="281"/>
      <c r="B136" s="175">
        <v>635006</v>
      </c>
      <c r="C136" s="158" t="s">
        <v>219</v>
      </c>
      <c r="D136" s="146">
        <v>0</v>
      </c>
      <c r="E136" s="147">
        <v>0</v>
      </c>
      <c r="F136" s="149">
        <v>0</v>
      </c>
      <c r="G136" s="141"/>
    </row>
    <row r="137" spans="1:7" ht="12.75">
      <c r="A137" s="281"/>
      <c r="B137" s="175">
        <v>636001</v>
      </c>
      <c r="C137" s="158" t="s">
        <v>220</v>
      </c>
      <c r="D137" s="146">
        <v>0</v>
      </c>
      <c r="E137" s="147">
        <v>0</v>
      </c>
      <c r="F137" s="149">
        <v>1</v>
      </c>
      <c r="G137" s="141"/>
    </row>
    <row r="138" spans="1:7" ht="12.75">
      <c r="A138" s="281"/>
      <c r="B138" s="175">
        <v>637004</v>
      </c>
      <c r="C138" s="158" t="s">
        <v>94</v>
      </c>
      <c r="D138" s="146">
        <v>3500</v>
      </c>
      <c r="E138" s="147">
        <v>4210</v>
      </c>
      <c r="F138" s="149">
        <v>2789.79</v>
      </c>
      <c r="G138" s="141">
        <f aca="true" t="shared" si="2" ref="G138:G199">F138/E138*100</f>
        <v>66.26579572446556</v>
      </c>
    </row>
    <row r="139" spans="1:7" ht="12.75">
      <c r="A139" s="281"/>
      <c r="B139" s="175">
        <v>637005</v>
      </c>
      <c r="C139" s="158" t="s">
        <v>221</v>
      </c>
      <c r="D139" s="146">
        <v>2500</v>
      </c>
      <c r="E139" s="147">
        <v>9140</v>
      </c>
      <c r="F139" s="149">
        <v>9140</v>
      </c>
      <c r="G139" s="141">
        <f t="shared" si="2"/>
        <v>100</v>
      </c>
    </row>
    <row r="140" spans="1:7" ht="12.75">
      <c r="A140" s="281"/>
      <c r="B140" s="175">
        <v>637011</v>
      </c>
      <c r="C140" s="158" t="s">
        <v>222</v>
      </c>
      <c r="D140" s="146"/>
      <c r="E140" s="147">
        <v>0</v>
      </c>
      <c r="F140" s="149">
        <v>0</v>
      </c>
      <c r="G140" s="141"/>
    </row>
    <row r="141" spans="1:7" ht="12.75">
      <c r="A141" s="281"/>
      <c r="B141" s="175">
        <v>637016</v>
      </c>
      <c r="C141" s="158" t="s">
        <v>223</v>
      </c>
      <c r="D141" s="146"/>
      <c r="E141" s="147"/>
      <c r="F141" s="149">
        <v>13.49</v>
      </c>
      <c r="G141" s="141"/>
    </row>
    <row r="142" spans="1:7" ht="13.5" thickBot="1">
      <c r="A142" s="282"/>
      <c r="B142" s="175">
        <v>637015</v>
      </c>
      <c r="C142" s="158" t="s">
        <v>14</v>
      </c>
      <c r="D142" s="146"/>
      <c r="E142" s="148">
        <v>850.52</v>
      </c>
      <c r="F142" s="149">
        <v>848.15</v>
      </c>
      <c r="G142" s="141">
        <f t="shared" si="2"/>
        <v>99.7213469406951</v>
      </c>
    </row>
    <row r="143" spans="1:7" ht="12.75">
      <c r="A143" s="176" t="s">
        <v>224</v>
      </c>
      <c r="B143" s="165"/>
      <c r="C143" s="163"/>
      <c r="D143" s="154">
        <f>SUM(D123:D142)</f>
        <v>18610</v>
      </c>
      <c r="E143" s="156">
        <f>SUM(E121:E142)</f>
        <v>24965.44</v>
      </c>
      <c r="F143" s="156">
        <f>SUM(F121:F142)</f>
        <v>22799.02</v>
      </c>
      <c r="G143" s="242">
        <f t="shared" si="2"/>
        <v>91.32232398067089</v>
      </c>
    </row>
    <row r="144" spans="1:7" ht="12.75">
      <c r="A144" s="283" t="s">
        <v>225</v>
      </c>
      <c r="B144" s="177">
        <v>632001</v>
      </c>
      <c r="C144" s="160" t="s">
        <v>226</v>
      </c>
      <c r="D144" s="150">
        <v>11200</v>
      </c>
      <c r="E144" s="150">
        <v>10984</v>
      </c>
      <c r="F144" s="142">
        <v>10983.27</v>
      </c>
      <c r="G144" s="141">
        <f t="shared" si="2"/>
        <v>99.99335396941007</v>
      </c>
    </row>
    <row r="145" spans="1:7" ht="12.75">
      <c r="A145" s="284"/>
      <c r="B145" s="177">
        <v>633006</v>
      </c>
      <c r="C145" s="160" t="s">
        <v>227</v>
      </c>
      <c r="D145" s="150">
        <v>200</v>
      </c>
      <c r="E145" s="150">
        <v>507</v>
      </c>
      <c r="F145" s="142">
        <v>506.33</v>
      </c>
      <c r="G145" s="141">
        <f t="shared" si="2"/>
        <v>99.86785009861933</v>
      </c>
    </row>
    <row r="146" spans="1:7" ht="12.75">
      <c r="A146" s="285"/>
      <c r="B146" s="177">
        <v>635006</v>
      </c>
      <c r="C146" s="160" t="s">
        <v>228</v>
      </c>
      <c r="D146" s="150">
        <v>2000</v>
      </c>
      <c r="E146" s="150">
        <v>1887</v>
      </c>
      <c r="F146" s="142">
        <v>1886.78</v>
      </c>
      <c r="G146" s="141">
        <f t="shared" si="2"/>
        <v>99.98834128245892</v>
      </c>
    </row>
    <row r="147" spans="1:7" ht="12.75">
      <c r="A147" s="151" t="s">
        <v>229</v>
      </c>
      <c r="B147" s="162"/>
      <c r="C147" s="163"/>
      <c r="D147" s="154">
        <f>SUM(D144:D146)</f>
        <v>13400</v>
      </c>
      <c r="E147" s="154">
        <f>SUM(E144:E146)</f>
        <v>13378</v>
      </c>
      <c r="F147" s="156">
        <f>SUM(F144:F146)</f>
        <v>13376.380000000001</v>
      </c>
      <c r="G147" s="242">
        <f t="shared" si="2"/>
        <v>99.98789056660189</v>
      </c>
    </row>
    <row r="148" spans="1:7" ht="12.75">
      <c r="A148" s="283" t="s">
        <v>230</v>
      </c>
      <c r="B148" s="159" t="s">
        <v>73</v>
      </c>
      <c r="C148" s="160" t="s">
        <v>74</v>
      </c>
      <c r="D148" s="178">
        <v>1420</v>
      </c>
      <c r="E148" s="150">
        <v>1173</v>
      </c>
      <c r="F148" s="142">
        <v>1172.14</v>
      </c>
      <c r="G148" s="141">
        <f t="shared" si="2"/>
        <v>99.92668371696506</v>
      </c>
    </row>
    <row r="149" spans="1:7" ht="12.75">
      <c r="A149" s="284"/>
      <c r="B149" s="157" t="s">
        <v>84</v>
      </c>
      <c r="C149" s="158" t="s">
        <v>75</v>
      </c>
      <c r="D149" s="146"/>
      <c r="E149" s="149">
        <v>339.1</v>
      </c>
      <c r="F149" s="149">
        <v>338.99</v>
      </c>
      <c r="G149" s="141">
        <f t="shared" si="2"/>
        <v>99.96756119138897</v>
      </c>
    </row>
    <row r="150" spans="1:7" ht="12.75">
      <c r="A150" s="284"/>
      <c r="B150" s="157">
        <v>632</v>
      </c>
      <c r="C150" s="158" t="s">
        <v>92</v>
      </c>
      <c r="D150" s="146">
        <v>1900</v>
      </c>
      <c r="E150" s="146">
        <v>984</v>
      </c>
      <c r="F150" s="149">
        <v>983.11</v>
      </c>
      <c r="G150" s="141">
        <f t="shared" si="2"/>
        <v>99.90955284552847</v>
      </c>
    </row>
    <row r="151" spans="1:7" ht="12.75">
      <c r="A151" s="284"/>
      <c r="B151" s="157">
        <v>633006</v>
      </c>
      <c r="C151" s="158" t="s">
        <v>4</v>
      </c>
      <c r="D151" s="146">
        <v>20</v>
      </c>
      <c r="E151" s="146">
        <v>64</v>
      </c>
      <c r="F151" s="149">
        <v>61.92</v>
      </c>
      <c r="G151" s="141">
        <f t="shared" si="2"/>
        <v>96.75</v>
      </c>
    </row>
    <row r="152" spans="1:7" ht="12.75">
      <c r="A152" s="284"/>
      <c r="B152" s="157">
        <v>635004</v>
      </c>
      <c r="C152" s="158" t="s">
        <v>231</v>
      </c>
      <c r="D152" s="146"/>
      <c r="E152" s="149">
        <v>163.6</v>
      </c>
      <c r="F152" s="149">
        <v>163.6</v>
      </c>
      <c r="G152" s="141">
        <f t="shared" si="2"/>
        <v>100</v>
      </c>
    </row>
    <row r="153" spans="1:7" ht="12.75">
      <c r="A153" s="285"/>
      <c r="B153" s="157">
        <v>637016</v>
      </c>
      <c r="C153" s="158" t="s">
        <v>15</v>
      </c>
      <c r="D153" s="146">
        <v>15</v>
      </c>
      <c r="E153" s="146">
        <v>15</v>
      </c>
      <c r="F153" s="149">
        <v>13.67</v>
      </c>
      <c r="G153" s="141">
        <f t="shared" si="2"/>
        <v>91.13333333333333</v>
      </c>
    </row>
    <row r="154" spans="1:7" ht="12.75">
      <c r="A154" s="151" t="s">
        <v>295</v>
      </c>
      <c r="B154" s="165"/>
      <c r="C154" s="163"/>
      <c r="D154" s="154">
        <f>SUM(D148:D153)</f>
        <v>3355</v>
      </c>
      <c r="E154" s="156">
        <f>SUM(E148:E153)</f>
        <v>2738.7</v>
      </c>
      <c r="F154" s="156">
        <f>SUM(F148:F153)</f>
        <v>2733.4300000000003</v>
      </c>
      <c r="G154" s="242">
        <f t="shared" si="2"/>
        <v>99.80757293606457</v>
      </c>
    </row>
    <row r="155" spans="1:7" ht="12.75">
      <c r="A155" s="283" t="s">
        <v>232</v>
      </c>
      <c r="B155" s="159">
        <v>635004</v>
      </c>
      <c r="C155" s="160" t="s">
        <v>218</v>
      </c>
      <c r="D155" s="166">
        <v>400</v>
      </c>
      <c r="E155" s="168">
        <v>141.16</v>
      </c>
      <c r="F155" s="168">
        <v>141.16</v>
      </c>
      <c r="G155" s="141">
        <f t="shared" si="2"/>
        <v>100</v>
      </c>
    </row>
    <row r="156" spans="1:7" ht="12.75">
      <c r="A156" s="284"/>
      <c r="B156" s="159">
        <v>637005</v>
      </c>
      <c r="C156" s="160" t="s">
        <v>233</v>
      </c>
      <c r="D156" s="166">
        <v>250</v>
      </c>
      <c r="E156" s="166">
        <v>0</v>
      </c>
      <c r="F156" s="168">
        <v>0</v>
      </c>
      <c r="G156" s="141"/>
    </row>
    <row r="157" spans="1:7" ht="12.75">
      <c r="A157" s="285"/>
      <c r="B157" s="159">
        <v>637015</v>
      </c>
      <c r="C157" s="160" t="s">
        <v>14</v>
      </c>
      <c r="D157" s="166">
        <v>215</v>
      </c>
      <c r="E157" s="166">
        <v>215</v>
      </c>
      <c r="F157" s="168">
        <v>211.21</v>
      </c>
      <c r="G157" s="141">
        <f t="shared" si="2"/>
        <v>98.2372093023256</v>
      </c>
    </row>
    <row r="158" spans="1:7" ht="12.75">
      <c r="A158" s="151" t="s">
        <v>101</v>
      </c>
      <c r="B158" s="165"/>
      <c r="C158" s="163"/>
      <c r="D158" s="154">
        <f>SUM(D155:D157)</f>
        <v>865</v>
      </c>
      <c r="E158" s="156">
        <f>SUM(E155:E157)</f>
        <v>356.15999999999997</v>
      </c>
      <c r="F158" s="156">
        <f>SUM(F155:F157)</f>
        <v>352.37</v>
      </c>
      <c r="G158" s="242">
        <f t="shared" si="2"/>
        <v>98.9358715184187</v>
      </c>
    </row>
    <row r="159" spans="1:7" ht="12.75">
      <c r="A159" s="283" t="s">
        <v>234</v>
      </c>
      <c r="B159" s="159">
        <v>632001</v>
      </c>
      <c r="C159" s="160" t="s">
        <v>92</v>
      </c>
      <c r="D159" s="150">
        <v>3000</v>
      </c>
      <c r="E159" s="150">
        <v>3880</v>
      </c>
      <c r="F159" s="142">
        <v>3877.01</v>
      </c>
      <c r="G159" s="141">
        <f t="shared" si="2"/>
        <v>99.9229381443299</v>
      </c>
    </row>
    <row r="160" spans="1:7" ht="12.75">
      <c r="A160" s="284"/>
      <c r="B160" s="157">
        <v>633006</v>
      </c>
      <c r="C160" s="158" t="s">
        <v>4</v>
      </c>
      <c r="D160" s="146">
        <v>100</v>
      </c>
      <c r="E160" s="146">
        <v>100</v>
      </c>
      <c r="F160" s="149">
        <v>74.65</v>
      </c>
      <c r="G160" s="141">
        <f t="shared" si="2"/>
        <v>74.65</v>
      </c>
    </row>
    <row r="161" spans="1:7" ht="12.75">
      <c r="A161" s="284"/>
      <c r="B161" s="157">
        <v>633015</v>
      </c>
      <c r="C161" s="158" t="s">
        <v>235</v>
      </c>
      <c r="D161" s="146">
        <v>0</v>
      </c>
      <c r="E161" s="149">
        <v>244.19</v>
      </c>
      <c r="F161" s="149">
        <v>244.19</v>
      </c>
      <c r="G161" s="141">
        <f t="shared" si="2"/>
        <v>100</v>
      </c>
    </row>
    <row r="162" spans="1:7" ht="12.75">
      <c r="A162" s="284"/>
      <c r="B162" s="157">
        <v>634001</v>
      </c>
      <c r="C162" s="158" t="s">
        <v>189</v>
      </c>
      <c r="D162" s="146">
        <v>350</v>
      </c>
      <c r="E162" s="146">
        <v>0</v>
      </c>
      <c r="F162" s="149">
        <v>0</v>
      </c>
      <c r="G162" s="141"/>
    </row>
    <row r="163" spans="1:7" ht="12.75">
      <c r="A163" s="284"/>
      <c r="B163" s="157">
        <v>634002</v>
      </c>
      <c r="C163" s="158" t="s">
        <v>236</v>
      </c>
      <c r="D163" s="146">
        <v>0</v>
      </c>
      <c r="E163" s="146">
        <v>0</v>
      </c>
      <c r="F163" s="149">
        <v>0</v>
      </c>
      <c r="G163" s="141"/>
    </row>
    <row r="164" spans="1:7" ht="12.75">
      <c r="A164" s="284"/>
      <c r="B164" s="157">
        <v>635004</v>
      </c>
      <c r="C164" s="158" t="s">
        <v>237</v>
      </c>
      <c r="D164" s="146">
        <v>0</v>
      </c>
      <c r="E164" s="146">
        <v>0</v>
      </c>
      <c r="F164" s="149">
        <v>0</v>
      </c>
      <c r="G164" s="141"/>
    </row>
    <row r="165" spans="1:7" ht="12.75">
      <c r="A165" s="284"/>
      <c r="B165" s="157">
        <v>635006</v>
      </c>
      <c r="C165" s="158" t="s">
        <v>219</v>
      </c>
      <c r="D165" s="146">
        <v>850</v>
      </c>
      <c r="E165" s="146">
        <v>0</v>
      </c>
      <c r="F165" s="149">
        <v>0</v>
      </c>
      <c r="G165" s="141"/>
    </row>
    <row r="166" spans="1:7" ht="12.75">
      <c r="A166" s="284"/>
      <c r="B166" s="157">
        <v>637002</v>
      </c>
      <c r="C166" s="158" t="s">
        <v>238</v>
      </c>
      <c r="D166" s="146">
        <v>350</v>
      </c>
      <c r="E166" s="148">
        <v>259.61</v>
      </c>
      <c r="F166" s="149">
        <v>259.61</v>
      </c>
      <c r="G166" s="141">
        <f t="shared" si="2"/>
        <v>100</v>
      </c>
    </row>
    <row r="167" spans="1:7" ht="12.75">
      <c r="A167" s="285"/>
      <c r="B167" s="157">
        <v>637004</v>
      </c>
      <c r="C167" s="158" t="s">
        <v>94</v>
      </c>
      <c r="D167" s="146">
        <v>0</v>
      </c>
      <c r="E167" s="146">
        <v>257</v>
      </c>
      <c r="F167" s="149">
        <v>256.8</v>
      </c>
      <c r="G167" s="141">
        <f t="shared" si="2"/>
        <v>99.92217898832685</v>
      </c>
    </row>
    <row r="168" spans="1:7" ht="12.75">
      <c r="A168" s="151" t="s">
        <v>294</v>
      </c>
      <c r="B168" s="165"/>
      <c r="C168" s="163"/>
      <c r="D168" s="154">
        <f>SUM(D159:D166)</f>
        <v>4650</v>
      </c>
      <c r="E168" s="156">
        <f>SUM(E159:E167)</f>
        <v>4740.799999999999</v>
      </c>
      <c r="F168" s="156">
        <f>SUM(F159:F167)</f>
        <v>4712.26</v>
      </c>
      <c r="G168" s="242">
        <f t="shared" si="2"/>
        <v>99.39799190010127</v>
      </c>
    </row>
    <row r="169" spans="1:7" ht="12.75">
      <c r="A169" s="179"/>
      <c r="B169" s="159">
        <v>633006</v>
      </c>
      <c r="C169" s="160" t="s">
        <v>239</v>
      </c>
      <c r="D169" s="166"/>
      <c r="E169" s="166">
        <v>147</v>
      </c>
      <c r="F169" s="168">
        <v>147</v>
      </c>
      <c r="G169" s="141">
        <f t="shared" si="2"/>
        <v>100</v>
      </c>
    </row>
    <row r="170" spans="1:7" ht="12.75">
      <c r="A170" s="30">
        <v>8205</v>
      </c>
      <c r="B170" s="157">
        <v>633009</v>
      </c>
      <c r="C170" s="158" t="s">
        <v>5</v>
      </c>
      <c r="D170" s="146">
        <v>250</v>
      </c>
      <c r="E170" s="146">
        <v>395</v>
      </c>
      <c r="F170" s="149">
        <v>394.77</v>
      </c>
      <c r="G170" s="141">
        <f t="shared" si="2"/>
        <v>99.94177215189873</v>
      </c>
    </row>
    <row r="171" spans="1:7" ht="12.75">
      <c r="A171" s="151" t="s">
        <v>96</v>
      </c>
      <c r="B171" s="165"/>
      <c r="C171" s="163"/>
      <c r="D171" s="154">
        <f>SUM(D170)</f>
        <v>250</v>
      </c>
      <c r="E171" s="154">
        <f>SUM(E169:E170)</f>
        <v>542</v>
      </c>
      <c r="F171" s="156">
        <f>SUM(F169:F170)</f>
        <v>541.77</v>
      </c>
      <c r="G171" s="242">
        <f t="shared" si="2"/>
        <v>99.95756457564575</v>
      </c>
    </row>
    <row r="172" spans="1:7" ht="12.75">
      <c r="A172" s="289">
        <v>8209</v>
      </c>
      <c r="B172" s="159">
        <v>632001</v>
      </c>
      <c r="C172" s="160" t="s">
        <v>92</v>
      </c>
      <c r="D172" s="150">
        <v>19500</v>
      </c>
      <c r="E172" s="150">
        <v>16095</v>
      </c>
      <c r="F172" s="142">
        <v>16094.97</v>
      </c>
      <c r="G172" s="141">
        <f t="shared" si="2"/>
        <v>99.99981360671015</v>
      </c>
    </row>
    <row r="173" spans="1:7" ht="12.75">
      <c r="A173" s="284"/>
      <c r="B173" s="157">
        <v>632002</v>
      </c>
      <c r="C173" s="158" t="s">
        <v>21</v>
      </c>
      <c r="D173" s="146">
        <v>500</v>
      </c>
      <c r="E173" s="146"/>
      <c r="F173" s="149"/>
      <c r="G173" s="141"/>
    </row>
    <row r="174" spans="1:7" ht="12.75">
      <c r="A174" s="284"/>
      <c r="B174" s="157">
        <v>633006</v>
      </c>
      <c r="C174" s="158" t="s">
        <v>4</v>
      </c>
      <c r="D174" s="146">
        <v>2000</v>
      </c>
      <c r="E174" s="146">
        <v>205</v>
      </c>
      <c r="F174" s="149">
        <v>143.49</v>
      </c>
      <c r="G174" s="141">
        <f t="shared" si="2"/>
        <v>69.99512195121952</v>
      </c>
    </row>
    <row r="175" spans="1:7" ht="12.75">
      <c r="A175" s="284"/>
      <c r="B175" s="157">
        <v>635004</v>
      </c>
      <c r="C175" s="158" t="s">
        <v>103</v>
      </c>
      <c r="D175" s="146">
        <v>600</v>
      </c>
      <c r="E175" s="146">
        <v>0</v>
      </c>
      <c r="F175" s="149">
        <v>0</v>
      </c>
      <c r="G175" s="141"/>
    </row>
    <row r="176" spans="1:7" ht="12.75">
      <c r="A176" s="284"/>
      <c r="B176" s="157">
        <v>635006</v>
      </c>
      <c r="C176" s="158" t="s">
        <v>240</v>
      </c>
      <c r="D176" s="146">
        <v>900</v>
      </c>
      <c r="E176" s="147"/>
      <c r="F176" s="149"/>
      <c r="G176" s="141"/>
    </row>
    <row r="177" spans="1:7" ht="12.75">
      <c r="A177" s="284"/>
      <c r="B177" s="157">
        <v>637002</v>
      </c>
      <c r="C177" s="158" t="s">
        <v>241</v>
      </c>
      <c r="D177" s="146">
        <v>0</v>
      </c>
      <c r="E177" s="148">
        <v>2239.07</v>
      </c>
      <c r="F177" s="149">
        <v>2239.07</v>
      </c>
      <c r="G177" s="141">
        <f t="shared" si="2"/>
        <v>100</v>
      </c>
    </row>
    <row r="178" spans="1:7" ht="12.75">
      <c r="A178" s="284"/>
      <c r="B178" s="157" t="s">
        <v>0</v>
      </c>
      <c r="C178" s="158" t="s">
        <v>241</v>
      </c>
      <c r="D178" s="146">
        <v>2800</v>
      </c>
      <c r="E178" s="148">
        <v>214.87</v>
      </c>
      <c r="F178" s="149">
        <v>214.87</v>
      </c>
      <c r="G178" s="141">
        <f t="shared" si="2"/>
        <v>100</v>
      </c>
    </row>
    <row r="179" spans="1:7" ht="12.75">
      <c r="A179" s="284"/>
      <c r="B179" s="157" t="s">
        <v>2</v>
      </c>
      <c r="C179" s="158" t="s">
        <v>11</v>
      </c>
      <c r="D179" s="146">
        <v>1200</v>
      </c>
      <c r="E179" s="148">
        <v>910.78</v>
      </c>
      <c r="F179" s="149">
        <v>910.78</v>
      </c>
      <c r="G179" s="141">
        <f t="shared" si="2"/>
        <v>100</v>
      </c>
    </row>
    <row r="180" spans="1:7" ht="12.75">
      <c r="A180" s="284"/>
      <c r="B180" s="157" t="s">
        <v>115</v>
      </c>
      <c r="C180" s="158" t="s">
        <v>79</v>
      </c>
      <c r="D180" s="146">
        <v>50</v>
      </c>
      <c r="E180" s="147">
        <v>50</v>
      </c>
      <c r="F180" s="149">
        <v>43.62</v>
      </c>
      <c r="G180" s="141">
        <f t="shared" si="2"/>
        <v>87.24</v>
      </c>
    </row>
    <row r="181" spans="1:7" ht="12.75">
      <c r="A181" s="284"/>
      <c r="B181" s="157" t="s">
        <v>164</v>
      </c>
      <c r="C181" s="158" t="s">
        <v>116</v>
      </c>
      <c r="D181" s="146">
        <v>0</v>
      </c>
      <c r="E181" s="146">
        <v>225</v>
      </c>
      <c r="F181" s="149">
        <v>224.8</v>
      </c>
      <c r="G181" s="141">
        <f t="shared" si="2"/>
        <v>99.91111111111111</v>
      </c>
    </row>
    <row r="182" spans="1:7" ht="12.75">
      <c r="A182" s="284"/>
      <c r="B182" s="157" t="s">
        <v>242</v>
      </c>
      <c r="C182" s="158" t="s">
        <v>243</v>
      </c>
      <c r="D182" s="146"/>
      <c r="E182" s="146">
        <v>0</v>
      </c>
      <c r="F182" s="149">
        <v>0</v>
      </c>
      <c r="G182" s="141"/>
    </row>
    <row r="183" spans="1:7" ht="12.75">
      <c r="A183" s="285"/>
      <c r="B183" s="157">
        <v>637005</v>
      </c>
      <c r="C183" s="158" t="s">
        <v>244</v>
      </c>
      <c r="D183" s="146">
        <v>150</v>
      </c>
      <c r="E183" s="146">
        <v>155</v>
      </c>
      <c r="F183" s="149">
        <v>154.45</v>
      </c>
      <c r="G183" s="141">
        <f t="shared" si="2"/>
        <v>99.64516129032258</v>
      </c>
    </row>
    <row r="184" spans="1:7" ht="12.75">
      <c r="A184" s="151" t="s">
        <v>245</v>
      </c>
      <c r="B184" s="163"/>
      <c r="C184" s="163"/>
      <c r="D184" s="154">
        <f>SUM(D172:D183)</f>
        <v>27700</v>
      </c>
      <c r="E184" s="156">
        <f>SUM(E172:E183)</f>
        <v>20094.719999999998</v>
      </c>
      <c r="F184" s="156">
        <f>SUM(F172:F183)</f>
        <v>20026.049999999996</v>
      </c>
      <c r="G184" s="242">
        <f t="shared" si="2"/>
        <v>99.658268440665</v>
      </c>
    </row>
    <row r="185" spans="1:7" ht="12.75">
      <c r="A185" s="283" t="s">
        <v>308</v>
      </c>
      <c r="B185" s="160">
        <v>61</v>
      </c>
      <c r="C185" s="160" t="s">
        <v>246</v>
      </c>
      <c r="D185" s="150">
        <v>33500</v>
      </c>
      <c r="E185" s="150">
        <v>29557</v>
      </c>
      <c r="F185" s="142">
        <v>29538.56</v>
      </c>
      <c r="G185" s="141">
        <f t="shared" si="2"/>
        <v>99.9376120715905</v>
      </c>
    </row>
    <row r="186" spans="1:7" ht="12.75">
      <c r="A186" s="290"/>
      <c r="B186" s="160">
        <v>62</v>
      </c>
      <c r="C186" s="160" t="s">
        <v>75</v>
      </c>
      <c r="D186" s="150">
        <v>11310</v>
      </c>
      <c r="E186" s="150">
        <v>10426</v>
      </c>
      <c r="F186" s="142">
        <v>10356.61</v>
      </c>
      <c r="G186" s="141">
        <f t="shared" si="2"/>
        <v>99.33445233071168</v>
      </c>
    </row>
    <row r="187" spans="1:7" ht="12.75">
      <c r="A187" s="290"/>
      <c r="B187" s="160"/>
      <c r="C187" s="160" t="s">
        <v>102</v>
      </c>
      <c r="D187" s="150">
        <v>0</v>
      </c>
      <c r="E187" s="150">
        <v>345</v>
      </c>
      <c r="F187" s="142">
        <v>344.04</v>
      </c>
      <c r="G187" s="141">
        <f t="shared" si="2"/>
        <v>99.72173913043478</v>
      </c>
    </row>
    <row r="188" spans="1:7" ht="12.75">
      <c r="A188" s="290"/>
      <c r="B188" s="160">
        <v>632001</v>
      </c>
      <c r="C188" s="160" t="s">
        <v>247</v>
      </c>
      <c r="D188" s="150">
        <v>18500</v>
      </c>
      <c r="E188" s="150">
        <v>13859</v>
      </c>
      <c r="F188" s="142">
        <v>13853.86</v>
      </c>
      <c r="G188" s="141">
        <f t="shared" si="2"/>
        <v>99.96291218702649</v>
      </c>
    </row>
    <row r="189" spans="1:7" ht="12.75">
      <c r="A189" s="290"/>
      <c r="B189" s="160">
        <v>632003</v>
      </c>
      <c r="C189" s="160" t="s">
        <v>248</v>
      </c>
      <c r="D189" s="150">
        <v>250</v>
      </c>
      <c r="E189" s="150">
        <v>230</v>
      </c>
      <c r="F189" s="142">
        <v>220.28</v>
      </c>
      <c r="G189" s="141">
        <f t="shared" si="2"/>
        <v>95.77391304347826</v>
      </c>
    </row>
    <row r="190" spans="1:7" ht="12.75">
      <c r="A190" s="290"/>
      <c r="B190" s="160">
        <v>633001</v>
      </c>
      <c r="C190" s="160" t="s">
        <v>249</v>
      </c>
      <c r="D190" s="150"/>
      <c r="E190" s="150">
        <v>235</v>
      </c>
      <c r="F190" s="142">
        <v>234.8</v>
      </c>
      <c r="G190" s="141">
        <f t="shared" si="2"/>
        <v>99.91489361702128</v>
      </c>
    </row>
    <row r="191" spans="1:7" ht="12.75">
      <c r="A191" s="290"/>
      <c r="B191" s="160">
        <v>633002</v>
      </c>
      <c r="C191" s="160" t="s">
        <v>153</v>
      </c>
      <c r="D191" s="150"/>
      <c r="E191" s="141">
        <v>478.94</v>
      </c>
      <c r="F191" s="142">
        <v>478.94</v>
      </c>
      <c r="G191" s="141">
        <f t="shared" si="2"/>
        <v>100</v>
      </c>
    </row>
    <row r="192" spans="1:7" ht="12.75">
      <c r="A192" s="290"/>
      <c r="B192" s="160">
        <v>633004</v>
      </c>
      <c r="C192" s="160" t="s">
        <v>110</v>
      </c>
      <c r="D192" s="150">
        <v>0</v>
      </c>
      <c r="E192" s="143">
        <v>255</v>
      </c>
      <c r="F192" s="142">
        <v>255</v>
      </c>
      <c r="G192" s="141">
        <f t="shared" si="2"/>
        <v>100</v>
      </c>
    </row>
    <row r="193" spans="1:7" ht="12.75">
      <c r="A193" s="290"/>
      <c r="B193" s="160">
        <v>633006</v>
      </c>
      <c r="C193" s="160" t="s">
        <v>4</v>
      </c>
      <c r="D193" s="150">
        <v>1000</v>
      </c>
      <c r="E193" s="143">
        <v>1812</v>
      </c>
      <c r="F193" s="142">
        <v>1802.98</v>
      </c>
      <c r="G193" s="141">
        <f t="shared" si="2"/>
        <v>99.50220750551877</v>
      </c>
    </row>
    <row r="194" spans="1:7" ht="12.75">
      <c r="A194" s="290"/>
      <c r="B194" s="160">
        <v>633004</v>
      </c>
      <c r="C194" s="160" t="s">
        <v>110</v>
      </c>
      <c r="D194" s="150">
        <v>0</v>
      </c>
      <c r="E194" s="143">
        <v>0</v>
      </c>
      <c r="F194" s="142">
        <v>0</v>
      </c>
      <c r="G194" s="141"/>
    </row>
    <row r="195" spans="1:7" ht="12.75">
      <c r="A195" s="290"/>
      <c r="B195" s="160">
        <v>635004</v>
      </c>
      <c r="C195" s="160" t="s">
        <v>250</v>
      </c>
      <c r="D195" s="150">
        <v>0</v>
      </c>
      <c r="E195" s="143">
        <v>87</v>
      </c>
      <c r="F195" s="142">
        <v>87</v>
      </c>
      <c r="G195" s="141">
        <f t="shared" si="2"/>
        <v>100</v>
      </c>
    </row>
    <row r="196" spans="1:7" ht="12.75">
      <c r="A196" s="290"/>
      <c r="B196" s="160">
        <v>633009</v>
      </c>
      <c r="C196" s="160" t="s">
        <v>5</v>
      </c>
      <c r="D196" s="150">
        <v>300</v>
      </c>
      <c r="E196" s="143">
        <v>339</v>
      </c>
      <c r="F196" s="142">
        <v>338.38</v>
      </c>
      <c r="G196" s="141">
        <f t="shared" si="2"/>
        <v>99.81710914454277</v>
      </c>
    </row>
    <row r="197" spans="1:7" ht="12.75">
      <c r="A197" s="290"/>
      <c r="B197" s="160">
        <v>635006</v>
      </c>
      <c r="C197" s="160" t="s">
        <v>251</v>
      </c>
      <c r="D197" s="150">
        <v>500</v>
      </c>
      <c r="E197" s="143">
        <v>0</v>
      </c>
      <c r="F197" s="142">
        <v>0</v>
      </c>
      <c r="G197" s="141"/>
    </row>
    <row r="198" spans="1:7" ht="12.75">
      <c r="A198" s="290"/>
      <c r="B198" s="160">
        <v>637002</v>
      </c>
      <c r="C198" s="160" t="s">
        <v>252</v>
      </c>
      <c r="D198" s="150"/>
      <c r="E198" s="141">
        <v>71.26</v>
      </c>
      <c r="F198" s="142">
        <v>71.26</v>
      </c>
      <c r="G198" s="141">
        <f t="shared" si="2"/>
        <v>100</v>
      </c>
    </row>
    <row r="199" spans="1:7" ht="12.75">
      <c r="A199" s="290"/>
      <c r="B199" s="160">
        <v>637004</v>
      </c>
      <c r="C199" s="160" t="s">
        <v>253</v>
      </c>
      <c r="D199" s="150">
        <v>0</v>
      </c>
      <c r="E199" s="141">
        <v>409.62</v>
      </c>
      <c r="F199" s="142">
        <v>409.62</v>
      </c>
      <c r="G199" s="141">
        <f t="shared" si="2"/>
        <v>100</v>
      </c>
    </row>
    <row r="200" spans="1:7" ht="12.75">
      <c r="A200" s="290"/>
      <c r="B200" s="160">
        <v>637004</v>
      </c>
      <c r="C200" s="160" t="s">
        <v>79</v>
      </c>
      <c r="D200" s="150">
        <v>250</v>
      </c>
      <c r="E200" s="141">
        <v>55.56</v>
      </c>
      <c r="F200" s="142">
        <v>55.56</v>
      </c>
      <c r="G200" s="141">
        <f aca="true" t="shared" si="3" ref="G200:G259">F200/E200*100</f>
        <v>100</v>
      </c>
    </row>
    <row r="201" spans="1:7" ht="12.75">
      <c r="A201" s="290"/>
      <c r="B201" s="160">
        <v>637005</v>
      </c>
      <c r="C201" s="160" t="s">
        <v>254</v>
      </c>
      <c r="D201" s="150">
        <v>0</v>
      </c>
      <c r="E201" s="143">
        <v>1370</v>
      </c>
      <c r="F201" s="142">
        <v>1370</v>
      </c>
      <c r="G201" s="141">
        <f t="shared" si="3"/>
        <v>100</v>
      </c>
    </row>
    <row r="202" spans="1:7" ht="12.75">
      <c r="A202" s="290"/>
      <c r="B202" s="160">
        <v>637016</v>
      </c>
      <c r="C202" s="160" t="s">
        <v>15</v>
      </c>
      <c r="D202" s="150">
        <v>420</v>
      </c>
      <c r="E202" s="143">
        <v>420</v>
      </c>
      <c r="F202" s="142">
        <v>355.11</v>
      </c>
      <c r="G202" s="141">
        <f t="shared" si="3"/>
        <v>84.55</v>
      </c>
    </row>
    <row r="203" spans="1:7" ht="12.75">
      <c r="A203" s="291"/>
      <c r="B203" s="160">
        <v>642015</v>
      </c>
      <c r="C203" s="160" t="s">
        <v>255</v>
      </c>
      <c r="D203" s="150">
        <v>0</v>
      </c>
      <c r="E203" s="141">
        <v>168.75</v>
      </c>
      <c r="F203" s="142">
        <v>168.75</v>
      </c>
      <c r="G203" s="141">
        <f t="shared" si="3"/>
        <v>100</v>
      </c>
    </row>
    <row r="204" spans="1:7" ht="12.75">
      <c r="A204" s="151" t="s">
        <v>256</v>
      </c>
      <c r="B204" s="163"/>
      <c r="C204" s="163"/>
      <c r="D204" s="154">
        <f>SUM(D185:D203)</f>
        <v>66030</v>
      </c>
      <c r="E204" s="156">
        <f>SUM(E185:E203)</f>
        <v>60119.130000000005</v>
      </c>
      <c r="F204" s="156">
        <f>SUM(F185:F203)</f>
        <v>59940.75000000001</v>
      </c>
      <c r="G204" s="242">
        <f t="shared" si="3"/>
        <v>99.70328911945333</v>
      </c>
    </row>
    <row r="205" spans="1:7" ht="12.75">
      <c r="A205" s="283" t="s">
        <v>257</v>
      </c>
      <c r="B205" s="160">
        <v>61</v>
      </c>
      <c r="C205" s="160" t="s">
        <v>246</v>
      </c>
      <c r="D205" s="150">
        <v>35000</v>
      </c>
      <c r="E205" s="150">
        <v>28534</v>
      </c>
      <c r="F205" s="142">
        <v>28511.09</v>
      </c>
      <c r="G205" s="141">
        <f t="shared" si="3"/>
        <v>99.91970981986402</v>
      </c>
    </row>
    <row r="206" spans="1:7" ht="12.75">
      <c r="A206" s="284"/>
      <c r="B206" s="160">
        <v>62</v>
      </c>
      <c r="C206" s="160" t="s">
        <v>75</v>
      </c>
      <c r="D206" s="150">
        <v>12200</v>
      </c>
      <c r="E206" s="150">
        <v>10423</v>
      </c>
      <c r="F206" s="142">
        <v>10402.17</v>
      </c>
      <c r="G206" s="141">
        <f t="shared" si="3"/>
        <v>99.80015350666794</v>
      </c>
    </row>
    <row r="207" spans="1:7" ht="12.75">
      <c r="A207" s="284"/>
      <c r="B207" s="160">
        <v>633</v>
      </c>
      <c r="C207" s="160" t="s">
        <v>102</v>
      </c>
      <c r="D207" s="150"/>
      <c r="E207" s="150"/>
      <c r="F207" s="142"/>
      <c r="G207" s="141"/>
    </row>
    <row r="208" spans="1:7" ht="12.75">
      <c r="A208" s="284"/>
      <c r="B208" s="160">
        <v>632</v>
      </c>
      <c r="C208" s="160" t="s">
        <v>258</v>
      </c>
      <c r="D208" s="150">
        <v>15500</v>
      </c>
      <c r="E208" s="150">
        <v>9430</v>
      </c>
      <c r="F208" s="142">
        <v>9429.95</v>
      </c>
      <c r="G208" s="141">
        <f t="shared" si="3"/>
        <v>99.99946977730647</v>
      </c>
    </row>
    <row r="209" spans="1:7" ht="12.75">
      <c r="A209" s="284"/>
      <c r="B209" s="160">
        <v>632003</v>
      </c>
      <c r="C209" s="160" t="s">
        <v>259</v>
      </c>
      <c r="D209" s="150">
        <v>280</v>
      </c>
      <c r="E209" s="150">
        <v>222</v>
      </c>
      <c r="F209" s="142">
        <v>215</v>
      </c>
      <c r="G209" s="141">
        <f t="shared" si="3"/>
        <v>96.84684684684684</v>
      </c>
    </row>
    <row r="210" spans="1:7" ht="12.75">
      <c r="A210" s="284"/>
      <c r="B210" s="160">
        <v>633006</v>
      </c>
      <c r="C210" s="160" t="s">
        <v>260</v>
      </c>
      <c r="D210" s="150">
        <v>2249</v>
      </c>
      <c r="E210" s="142">
        <v>1029.99</v>
      </c>
      <c r="F210" s="142">
        <v>947.8</v>
      </c>
      <c r="G210" s="141">
        <f t="shared" si="3"/>
        <v>92.02031087680463</v>
      </c>
    </row>
    <row r="211" spans="1:7" ht="12.75">
      <c r="A211" s="284"/>
      <c r="B211" s="160">
        <v>633001</v>
      </c>
      <c r="C211" s="160" t="s">
        <v>249</v>
      </c>
      <c r="D211" s="150">
        <v>0</v>
      </c>
      <c r="E211" s="142">
        <v>170</v>
      </c>
      <c r="F211" s="142">
        <v>169.79</v>
      </c>
      <c r="G211" s="141">
        <f t="shared" si="3"/>
        <v>99.87647058823529</v>
      </c>
    </row>
    <row r="212" spans="1:7" ht="12.75">
      <c r="A212" s="284"/>
      <c r="B212" s="160">
        <v>633002</v>
      </c>
      <c r="C212" s="160" t="s">
        <v>261</v>
      </c>
      <c r="D212" s="150"/>
      <c r="E212" s="142">
        <v>173.09</v>
      </c>
      <c r="F212" s="142">
        <v>173.09</v>
      </c>
      <c r="G212" s="141">
        <f t="shared" si="3"/>
        <v>100</v>
      </c>
    </row>
    <row r="213" spans="1:7" ht="12.75">
      <c r="A213" s="284"/>
      <c r="B213" s="160">
        <v>633009</v>
      </c>
      <c r="C213" s="160" t="s">
        <v>5</v>
      </c>
      <c r="D213" s="150">
        <v>1220</v>
      </c>
      <c r="E213" s="142">
        <v>1075.13</v>
      </c>
      <c r="F213" s="142">
        <v>1074.92</v>
      </c>
      <c r="G213" s="141">
        <f t="shared" si="3"/>
        <v>99.98046747835146</v>
      </c>
    </row>
    <row r="214" spans="1:7" ht="12.75">
      <c r="A214" s="284"/>
      <c r="B214" s="160">
        <v>633011</v>
      </c>
      <c r="C214" s="160" t="s">
        <v>262</v>
      </c>
      <c r="D214" s="150">
        <v>0</v>
      </c>
      <c r="E214" s="150">
        <v>0</v>
      </c>
      <c r="F214" s="142">
        <v>0</v>
      </c>
      <c r="G214" s="141"/>
    </row>
    <row r="215" spans="1:7" ht="12.75">
      <c r="A215" s="284"/>
      <c r="B215" s="160">
        <v>635002</v>
      </c>
      <c r="C215" s="160" t="s">
        <v>263</v>
      </c>
      <c r="D215" s="150">
        <v>250</v>
      </c>
      <c r="E215" s="150">
        <v>0</v>
      </c>
      <c r="F215" s="142">
        <v>0</v>
      </c>
      <c r="G215" s="141"/>
    </row>
    <row r="216" spans="1:7" ht="12.75">
      <c r="A216" s="284"/>
      <c r="B216" s="160">
        <v>635006</v>
      </c>
      <c r="C216" s="160" t="s">
        <v>264</v>
      </c>
      <c r="D216" s="150">
        <v>700</v>
      </c>
      <c r="E216" s="150">
        <v>0</v>
      </c>
      <c r="F216" s="142">
        <v>0</v>
      </c>
      <c r="G216" s="141"/>
    </row>
    <row r="217" spans="1:7" ht="12.75">
      <c r="A217" s="284"/>
      <c r="B217" s="160">
        <v>637001</v>
      </c>
      <c r="C217" s="160" t="s">
        <v>265</v>
      </c>
      <c r="D217" s="150">
        <v>90</v>
      </c>
      <c r="E217" s="150">
        <v>90</v>
      </c>
      <c r="F217" s="142">
        <v>72</v>
      </c>
      <c r="G217" s="141">
        <f t="shared" si="3"/>
        <v>80</v>
      </c>
    </row>
    <row r="218" spans="1:7" ht="12.75">
      <c r="A218" s="284"/>
      <c r="B218" s="160">
        <v>637002</v>
      </c>
      <c r="C218" s="160" t="s">
        <v>252</v>
      </c>
      <c r="D218" s="150"/>
      <c r="E218" s="142">
        <v>306.55</v>
      </c>
      <c r="F218" s="142">
        <v>306.55</v>
      </c>
      <c r="G218" s="141">
        <f t="shared" si="3"/>
        <v>100</v>
      </c>
    </row>
    <row r="219" spans="1:7" ht="12.75">
      <c r="A219" s="284"/>
      <c r="B219" s="160">
        <v>637004</v>
      </c>
      <c r="C219" s="160" t="s">
        <v>266</v>
      </c>
      <c r="D219" s="150">
        <v>310</v>
      </c>
      <c r="E219" s="142">
        <v>142.78</v>
      </c>
      <c r="F219" s="142">
        <v>142.78</v>
      </c>
      <c r="G219" s="141">
        <f t="shared" si="3"/>
        <v>100</v>
      </c>
    </row>
    <row r="220" spans="1:7" ht="12.75">
      <c r="A220" s="284"/>
      <c r="B220" s="160">
        <v>637002</v>
      </c>
      <c r="C220" s="160" t="s">
        <v>267</v>
      </c>
      <c r="D220" s="150">
        <v>0</v>
      </c>
      <c r="E220" s="150">
        <v>0</v>
      </c>
      <c r="F220" s="142">
        <v>0</v>
      </c>
      <c r="G220" s="141"/>
    </row>
    <row r="221" spans="1:7" ht="12.75">
      <c r="A221" s="284"/>
      <c r="B221" s="160">
        <v>637004</v>
      </c>
      <c r="C221" s="160" t="s">
        <v>94</v>
      </c>
      <c r="D221" s="150">
        <v>0</v>
      </c>
      <c r="E221" s="150"/>
      <c r="F221" s="142"/>
      <c r="G221" s="141"/>
    </row>
    <row r="222" spans="1:7" ht="12.75">
      <c r="A222" s="284"/>
      <c r="B222" s="160">
        <v>637007</v>
      </c>
      <c r="C222" s="160" t="s">
        <v>268</v>
      </c>
      <c r="D222" s="150">
        <v>700</v>
      </c>
      <c r="E222" s="150"/>
      <c r="F222" s="142"/>
      <c r="G222" s="141"/>
    </row>
    <row r="223" spans="1:7" ht="12.75">
      <c r="A223" s="284"/>
      <c r="B223" s="160">
        <v>637012</v>
      </c>
      <c r="C223" s="160" t="s">
        <v>269</v>
      </c>
      <c r="D223" s="150"/>
      <c r="E223" s="150">
        <v>0</v>
      </c>
      <c r="F223" s="142">
        <v>0</v>
      </c>
      <c r="G223" s="141"/>
    </row>
    <row r="224" spans="1:7" ht="12.75">
      <c r="A224" s="284"/>
      <c r="B224" s="160">
        <v>637015</v>
      </c>
      <c r="C224" s="160" t="s">
        <v>270</v>
      </c>
      <c r="D224" s="150">
        <v>160</v>
      </c>
      <c r="E224" s="142">
        <v>178.44</v>
      </c>
      <c r="F224" s="142">
        <v>178.44</v>
      </c>
      <c r="G224" s="141">
        <f t="shared" si="3"/>
        <v>100</v>
      </c>
    </row>
    <row r="225" spans="1:7" ht="12.75">
      <c r="A225" s="284"/>
      <c r="B225" s="160">
        <v>637016</v>
      </c>
      <c r="C225" s="160" t="s">
        <v>223</v>
      </c>
      <c r="D225" s="150">
        <v>400</v>
      </c>
      <c r="E225" s="150">
        <v>365</v>
      </c>
      <c r="F225" s="142">
        <v>359.28</v>
      </c>
      <c r="G225" s="141">
        <f t="shared" si="3"/>
        <v>98.43287671232876</v>
      </c>
    </row>
    <row r="226" spans="1:7" ht="12.75">
      <c r="A226" s="284"/>
      <c r="B226" s="160">
        <v>642013</v>
      </c>
      <c r="C226" s="160" t="s">
        <v>271</v>
      </c>
      <c r="D226" s="150">
        <v>0</v>
      </c>
      <c r="E226" s="142">
        <v>423.6</v>
      </c>
      <c r="F226" s="142">
        <v>423.6</v>
      </c>
      <c r="G226" s="141">
        <f t="shared" si="3"/>
        <v>100</v>
      </c>
    </row>
    <row r="227" spans="1:7" ht="12.75">
      <c r="A227" s="284"/>
      <c r="B227" s="160">
        <v>642014</v>
      </c>
      <c r="C227" s="160" t="s">
        <v>272</v>
      </c>
      <c r="D227" s="150"/>
      <c r="E227" s="142">
        <v>685.93</v>
      </c>
      <c r="F227" s="142">
        <v>685.92</v>
      </c>
      <c r="G227" s="141">
        <f t="shared" si="3"/>
        <v>99.99854212528976</v>
      </c>
    </row>
    <row r="228" spans="1:7" ht="12.75">
      <c r="A228" s="284"/>
      <c r="B228" s="160">
        <v>642015</v>
      </c>
      <c r="C228" s="160" t="s">
        <v>18</v>
      </c>
      <c r="D228" s="150">
        <v>0</v>
      </c>
      <c r="E228" s="142">
        <v>154.35</v>
      </c>
      <c r="F228" s="142">
        <v>154.35</v>
      </c>
      <c r="G228" s="141">
        <f t="shared" si="3"/>
        <v>100</v>
      </c>
    </row>
    <row r="229" spans="1:7" ht="12.75">
      <c r="A229" s="285"/>
      <c r="B229" s="160">
        <v>652026</v>
      </c>
      <c r="C229" s="160" t="s">
        <v>273</v>
      </c>
      <c r="D229" s="150">
        <v>2850</v>
      </c>
      <c r="E229" s="142">
        <v>2523.6</v>
      </c>
      <c r="F229" s="142">
        <v>2502.14</v>
      </c>
      <c r="G229" s="141">
        <f t="shared" si="3"/>
        <v>99.14962751624662</v>
      </c>
    </row>
    <row r="230" spans="1:7" ht="12.75">
      <c r="A230" s="151" t="s">
        <v>274</v>
      </c>
      <c r="B230" s="163"/>
      <c r="C230" s="163"/>
      <c r="D230" s="154">
        <f>SUM(D205:D229)</f>
        <v>71909</v>
      </c>
      <c r="E230" s="156">
        <f>SUM(E205:E229)</f>
        <v>55927.45999999999</v>
      </c>
      <c r="F230" s="156">
        <f>SUM(F205:F229)</f>
        <v>55748.87</v>
      </c>
      <c r="G230" s="242">
        <f t="shared" si="3"/>
        <v>99.68067564663228</v>
      </c>
    </row>
    <row r="231" spans="1:7" ht="12.75">
      <c r="A231" s="283" t="s">
        <v>257</v>
      </c>
      <c r="B231" s="160">
        <v>61</v>
      </c>
      <c r="C231" s="160" t="s">
        <v>275</v>
      </c>
      <c r="D231" s="150">
        <v>6100</v>
      </c>
      <c r="E231" s="150">
        <v>5794</v>
      </c>
      <c r="F231" s="142">
        <v>5688.32</v>
      </c>
      <c r="G231" s="141">
        <f t="shared" si="3"/>
        <v>98.17604418363824</v>
      </c>
    </row>
    <row r="232" spans="1:7" ht="12.75">
      <c r="A232" s="284"/>
      <c r="B232" s="160">
        <v>62</v>
      </c>
      <c r="C232" s="160" t="s">
        <v>75</v>
      </c>
      <c r="D232" s="150">
        <v>2500</v>
      </c>
      <c r="E232" s="150">
        <v>2005</v>
      </c>
      <c r="F232" s="142">
        <v>1985</v>
      </c>
      <c r="G232" s="141">
        <f t="shared" si="3"/>
        <v>99.00249376558602</v>
      </c>
    </row>
    <row r="233" spans="1:7" ht="12.75">
      <c r="A233" s="284"/>
      <c r="B233" s="160">
        <v>633006</v>
      </c>
      <c r="C233" s="160" t="s">
        <v>227</v>
      </c>
      <c r="D233" s="150">
        <v>280</v>
      </c>
      <c r="E233" s="150">
        <v>200</v>
      </c>
      <c r="F233" s="142">
        <v>189</v>
      </c>
      <c r="G233" s="141">
        <f t="shared" si="3"/>
        <v>94.5</v>
      </c>
    </row>
    <row r="234" spans="1:7" ht="12.75">
      <c r="A234" s="284"/>
      <c r="B234" s="160">
        <v>637002</v>
      </c>
      <c r="C234" s="160" t="s">
        <v>252</v>
      </c>
      <c r="D234" s="150"/>
      <c r="E234" s="142">
        <v>64.52</v>
      </c>
      <c r="F234" s="142">
        <v>64.52</v>
      </c>
      <c r="G234" s="141">
        <f t="shared" si="3"/>
        <v>100</v>
      </c>
    </row>
    <row r="235" spans="1:7" ht="12.75">
      <c r="A235" s="285"/>
      <c r="B235" s="160">
        <v>637016</v>
      </c>
      <c r="C235" s="160" t="s">
        <v>223</v>
      </c>
      <c r="D235" s="150">
        <v>80</v>
      </c>
      <c r="E235" s="150">
        <v>80</v>
      </c>
      <c r="F235" s="142">
        <v>68.32</v>
      </c>
      <c r="G235" s="141">
        <f t="shared" si="3"/>
        <v>85.39999999999999</v>
      </c>
    </row>
    <row r="236" spans="1:7" ht="12.75">
      <c r="A236" s="151" t="s">
        <v>276</v>
      </c>
      <c r="B236" s="163"/>
      <c r="C236" s="163"/>
      <c r="D236" s="154">
        <f>SUM(D231:D235)</f>
        <v>8960</v>
      </c>
      <c r="E236" s="156">
        <f>SUM(E231:E235)</f>
        <v>8143.52</v>
      </c>
      <c r="F236" s="156">
        <f>SUM(F231:F235)</f>
        <v>7995.16</v>
      </c>
      <c r="G236" s="242">
        <f t="shared" si="3"/>
        <v>98.17818338998369</v>
      </c>
    </row>
    <row r="237" spans="1:7" ht="12.75">
      <c r="A237" s="283" t="s">
        <v>277</v>
      </c>
      <c r="B237" s="160">
        <v>61</v>
      </c>
      <c r="C237" s="160" t="s">
        <v>246</v>
      </c>
      <c r="D237" s="150">
        <v>11300</v>
      </c>
      <c r="E237" s="150">
        <v>10063</v>
      </c>
      <c r="F237" s="142">
        <v>10061.12</v>
      </c>
      <c r="G237" s="141">
        <f t="shared" si="3"/>
        <v>99.98131769849947</v>
      </c>
    </row>
    <row r="238" spans="1:7" ht="12.75">
      <c r="A238" s="284"/>
      <c r="B238" s="160">
        <v>62</v>
      </c>
      <c r="C238" s="160" t="s">
        <v>75</v>
      </c>
      <c r="D238" s="150">
        <v>4050</v>
      </c>
      <c r="E238" s="142">
        <v>3629</v>
      </c>
      <c r="F238" s="142">
        <v>3523.69</v>
      </c>
      <c r="G238" s="141">
        <f t="shared" si="3"/>
        <v>97.09809864976577</v>
      </c>
    </row>
    <row r="239" spans="1:7" ht="12.75">
      <c r="A239" s="284"/>
      <c r="B239" s="160">
        <v>627</v>
      </c>
      <c r="C239" s="160" t="s">
        <v>102</v>
      </c>
      <c r="D239" s="150">
        <v>0</v>
      </c>
      <c r="E239" s="142">
        <v>83.61</v>
      </c>
      <c r="F239" s="142">
        <v>83.61</v>
      </c>
      <c r="G239" s="141">
        <f t="shared" si="3"/>
        <v>100</v>
      </c>
    </row>
    <row r="240" spans="1:7" ht="12.75">
      <c r="A240" s="284"/>
      <c r="B240" s="160">
        <v>632001</v>
      </c>
      <c r="C240" s="160" t="s">
        <v>247</v>
      </c>
      <c r="D240" s="150"/>
      <c r="E240" s="150"/>
      <c r="F240" s="142"/>
      <c r="G240" s="141"/>
    </row>
    <row r="241" spans="1:7" ht="12.75">
      <c r="A241" s="284"/>
      <c r="B241" s="160">
        <v>632</v>
      </c>
      <c r="C241" s="160" t="s">
        <v>259</v>
      </c>
      <c r="D241" s="150">
        <v>10</v>
      </c>
      <c r="E241" s="150">
        <v>18</v>
      </c>
      <c r="F241" s="142">
        <v>17.5</v>
      </c>
      <c r="G241" s="141">
        <f t="shared" si="3"/>
        <v>97.22222222222221</v>
      </c>
    </row>
    <row r="242" spans="1:7" ht="12.75">
      <c r="A242" s="284"/>
      <c r="B242" s="160">
        <v>631001</v>
      </c>
      <c r="C242" s="160" t="s">
        <v>278</v>
      </c>
      <c r="D242" s="150">
        <v>0</v>
      </c>
      <c r="E242" s="150">
        <v>0</v>
      </c>
      <c r="F242" s="142">
        <v>0</v>
      </c>
      <c r="G242" s="141"/>
    </row>
    <row r="243" spans="1:7" ht="12.75">
      <c r="A243" s="284"/>
      <c r="B243" s="160">
        <v>633006</v>
      </c>
      <c r="C243" s="160" t="s">
        <v>227</v>
      </c>
      <c r="D243" s="150">
        <v>300</v>
      </c>
      <c r="E243" s="142">
        <v>136.7</v>
      </c>
      <c r="F243" s="142">
        <v>132.85</v>
      </c>
      <c r="G243" s="141">
        <f t="shared" si="3"/>
        <v>97.18361375274324</v>
      </c>
    </row>
    <row r="244" spans="1:7" ht="12.75">
      <c r="A244" s="284"/>
      <c r="B244" s="160">
        <v>633010</v>
      </c>
      <c r="C244" s="160" t="s">
        <v>279</v>
      </c>
      <c r="D244" s="150">
        <v>50</v>
      </c>
      <c r="E244" s="150"/>
      <c r="F244" s="142"/>
      <c r="G244" s="141"/>
    </row>
    <row r="245" spans="1:7" ht="12.75">
      <c r="A245" s="284"/>
      <c r="B245" s="160">
        <v>633013</v>
      </c>
      <c r="C245" s="160" t="s">
        <v>6</v>
      </c>
      <c r="D245" s="150">
        <v>0</v>
      </c>
      <c r="E245" s="142">
        <v>41.04</v>
      </c>
      <c r="F245" s="142">
        <v>41.04</v>
      </c>
      <c r="G245" s="141">
        <f t="shared" si="3"/>
        <v>100</v>
      </c>
    </row>
    <row r="246" spans="1:7" ht="12.75">
      <c r="A246" s="284"/>
      <c r="B246" s="160">
        <v>635006</v>
      </c>
      <c r="C246" s="160" t="s">
        <v>280</v>
      </c>
      <c r="D246" s="150">
        <v>200</v>
      </c>
      <c r="E246" s="150">
        <v>0</v>
      </c>
      <c r="F246" s="142">
        <v>0</v>
      </c>
      <c r="G246" s="141"/>
    </row>
    <row r="247" spans="1:7" ht="12.75">
      <c r="A247" s="284"/>
      <c r="B247" s="160">
        <v>637004</v>
      </c>
      <c r="C247" s="160" t="s">
        <v>94</v>
      </c>
      <c r="D247" s="150">
        <v>0</v>
      </c>
      <c r="E247" s="150">
        <v>64</v>
      </c>
      <c r="F247" s="142">
        <v>63.54</v>
      </c>
      <c r="G247" s="141">
        <f t="shared" si="3"/>
        <v>99.28125</v>
      </c>
    </row>
    <row r="248" spans="1:7" ht="12.75">
      <c r="A248" s="284"/>
      <c r="B248" s="160">
        <v>637016</v>
      </c>
      <c r="C248" s="160" t="s">
        <v>223</v>
      </c>
      <c r="D248" s="150">
        <v>150</v>
      </c>
      <c r="E248" s="150">
        <v>130</v>
      </c>
      <c r="F248" s="142">
        <v>128.76</v>
      </c>
      <c r="G248" s="141">
        <f t="shared" si="3"/>
        <v>99.04615384615384</v>
      </c>
    </row>
    <row r="249" spans="1:7" ht="12.75">
      <c r="A249" s="284"/>
      <c r="B249" s="160">
        <v>642015</v>
      </c>
      <c r="C249" s="160" t="s">
        <v>18</v>
      </c>
      <c r="D249" s="150">
        <v>0</v>
      </c>
      <c r="E249" s="150">
        <v>200</v>
      </c>
      <c r="F249" s="142">
        <v>200.15</v>
      </c>
      <c r="G249" s="141">
        <f t="shared" si="3"/>
        <v>100.075</v>
      </c>
    </row>
    <row r="250" spans="1:7" ht="12.75">
      <c r="A250" s="285"/>
      <c r="B250" s="160">
        <v>624026</v>
      </c>
      <c r="C250" s="160" t="s">
        <v>281</v>
      </c>
      <c r="D250" s="150">
        <v>200</v>
      </c>
      <c r="E250" s="150">
        <v>0</v>
      </c>
      <c r="F250" s="142">
        <v>0</v>
      </c>
      <c r="G250" s="141"/>
    </row>
    <row r="251" spans="1:7" ht="12.75">
      <c r="A251" s="151" t="s">
        <v>282</v>
      </c>
      <c r="B251" s="163"/>
      <c r="C251" s="163"/>
      <c r="D251" s="154">
        <f>SUM(D237:D250)</f>
        <v>16260</v>
      </c>
      <c r="E251" s="156">
        <f>SUM(E237:E250)</f>
        <v>14365.350000000002</v>
      </c>
      <c r="F251" s="156">
        <f>SUM(F237:F250)</f>
        <v>14252.260000000004</v>
      </c>
      <c r="G251" s="242">
        <f t="shared" si="3"/>
        <v>99.21275847786515</v>
      </c>
    </row>
    <row r="252" spans="1:7" ht="12.75">
      <c r="A252" s="286" t="s">
        <v>283</v>
      </c>
      <c r="B252" s="32">
        <v>61</v>
      </c>
      <c r="C252" s="32" t="s">
        <v>284</v>
      </c>
      <c r="D252" s="180">
        <v>0</v>
      </c>
      <c r="E252" s="180">
        <v>0</v>
      </c>
      <c r="F252" s="181">
        <v>0</v>
      </c>
      <c r="G252" s="141"/>
    </row>
    <row r="253" spans="1:7" ht="12.75">
      <c r="A253" s="287"/>
      <c r="B253" s="32">
        <v>62</v>
      </c>
      <c r="C253" s="32" t="s">
        <v>75</v>
      </c>
      <c r="D253" s="180">
        <v>0</v>
      </c>
      <c r="E253" s="180">
        <v>0</v>
      </c>
      <c r="F253" s="181">
        <v>0</v>
      </c>
      <c r="G253" s="141"/>
    </row>
    <row r="254" spans="1:7" ht="12.75">
      <c r="A254" s="287"/>
      <c r="B254" s="32">
        <v>637016</v>
      </c>
      <c r="C254" s="32" t="s">
        <v>223</v>
      </c>
      <c r="D254" s="180">
        <v>0</v>
      </c>
      <c r="E254" s="180">
        <v>0</v>
      </c>
      <c r="F254" s="181">
        <v>0</v>
      </c>
      <c r="G254" s="141"/>
    </row>
    <row r="255" spans="1:7" ht="12.75">
      <c r="A255" s="288"/>
      <c r="B255" s="182">
        <v>642026</v>
      </c>
      <c r="C255" s="182" t="s">
        <v>285</v>
      </c>
      <c r="D255" s="183">
        <v>0</v>
      </c>
      <c r="E255" s="183">
        <v>0</v>
      </c>
      <c r="F255" s="184">
        <v>0</v>
      </c>
      <c r="G255" s="141"/>
    </row>
    <row r="256" spans="1:7" ht="13.5" thickBot="1">
      <c r="A256" s="185" t="s">
        <v>286</v>
      </c>
      <c r="B256" s="186"/>
      <c r="C256" s="186"/>
      <c r="D256" s="187">
        <f>SUM(D252:D255)</f>
        <v>0</v>
      </c>
      <c r="E256" s="187">
        <f>SUM(E252:E255)</f>
        <v>0</v>
      </c>
      <c r="F256" s="188">
        <f>SUM(F252:F255)</f>
        <v>0</v>
      </c>
      <c r="G256" s="242"/>
    </row>
    <row r="257" spans="1:7" ht="13.5" thickBot="1">
      <c r="A257" s="189" t="s">
        <v>287</v>
      </c>
      <c r="B257" s="73"/>
      <c r="C257" s="73"/>
      <c r="D257" s="190">
        <f>D256+D251+D236+D230+D204+D184+D171+D168+D154+D147+D143+D120+D105+D102+D92+D86+D76+D66+D111+D158</f>
        <v>548820</v>
      </c>
      <c r="E257" s="191">
        <f>E256+E251+E236+E230+E204+E184+E171+E168+E154+E147+E143+E120+E105+E102+E92+E86+E76+E66+E111+E158</f>
        <v>512928.24</v>
      </c>
      <c r="F257" s="191">
        <f>F256+F251+F236+F230+F204+F184+F171+F168+F154+F147+F143+F120+F105+F102+F92+F86+F76+F66+F111+F158</f>
        <v>508195.33</v>
      </c>
      <c r="G257" s="141">
        <f t="shared" si="3"/>
        <v>99.07727638470443</v>
      </c>
    </row>
    <row r="258" spans="1:7" ht="13.5" thickBot="1">
      <c r="A258" s="129" t="s">
        <v>288</v>
      </c>
      <c r="B258" s="192"/>
      <c r="C258" s="192"/>
      <c r="D258" s="193">
        <v>173581</v>
      </c>
      <c r="E258" s="194">
        <v>217023.8</v>
      </c>
      <c r="F258" s="194">
        <v>216956.9</v>
      </c>
      <c r="G258" s="141">
        <f t="shared" si="3"/>
        <v>99.96917388784088</v>
      </c>
    </row>
    <row r="259" spans="1:7" ht="13.5" thickBot="1">
      <c r="A259" s="195" t="s">
        <v>289</v>
      </c>
      <c r="B259" s="196"/>
      <c r="C259" s="196"/>
      <c r="D259" s="197">
        <f>SUM(D257:D258)</f>
        <v>722401</v>
      </c>
      <c r="E259" s="198">
        <f>SUM(E257:E258)</f>
        <v>729952.04</v>
      </c>
      <c r="F259" s="198">
        <f>SUM(F257:F258)</f>
        <v>725152.23</v>
      </c>
      <c r="G259" s="198">
        <f t="shared" si="3"/>
        <v>99.34244858059441</v>
      </c>
    </row>
  </sheetData>
  <sheetProtection/>
  <mergeCells count="19">
    <mergeCell ref="A252:A255"/>
    <mergeCell ref="A159:A167"/>
    <mergeCell ref="A172:A183"/>
    <mergeCell ref="A185:A203"/>
    <mergeCell ref="A205:A229"/>
    <mergeCell ref="A231:A235"/>
    <mergeCell ref="A237:A250"/>
    <mergeCell ref="A106:A110"/>
    <mergeCell ref="A112:A119"/>
    <mergeCell ref="A123:A142"/>
    <mergeCell ref="A144:A146"/>
    <mergeCell ref="A148:A153"/>
    <mergeCell ref="A155:A157"/>
    <mergeCell ref="A7:A64"/>
    <mergeCell ref="A67:A75"/>
    <mergeCell ref="A77:A85"/>
    <mergeCell ref="A87:A91"/>
    <mergeCell ref="A93:A101"/>
    <mergeCell ref="A103:A10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28125" style="9" customWidth="1"/>
    <col min="2" max="2" width="7.421875" style="9" customWidth="1"/>
    <col min="3" max="3" width="32.8515625" style="9" customWidth="1"/>
    <col min="4" max="4" width="14.28125" style="9" customWidth="1"/>
    <col min="5" max="5" width="18.00390625" style="9" customWidth="1"/>
    <col min="6" max="6" width="14.00390625" style="9" customWidth="1"/>
    <col min="7" max="7" width="7.421875" style="9" customWidth="1"/>
    <col min="8" max="16384" width="9.140625" style="9" customWidth="1"/>
  </cols>
  <sheetData>
    <row r="3" ht="13.5" thickBot="1"/>
    <row r="4" spans="1:7" ht="12.75">
      <c r="A4" s="199" t="s">
        <v>146</v>
      </c>
      <c r="B4" s="134" t="s">
        <v>147</v>
      </c>
      <c r="C4" s="134" t="s">
        <v>22</v>
      </c>
      <c r="D4" s="134" t="s">
        <v>290</v>
      </c>
      <c r="E4" s="134" t="s">
        <v>148</v>
      </c>
      <c r="F4" s="134" t="s">
        <v>292</v>
      </c>
      <c r="G4" s="200" t="s">
        <v>143</v>
      </c>
    </row>
    <row r="5" spans="1:7" ht="13.5" thickBot="1">
      <c r="A5" s="201" t="s">
        <v>149</v>
      </c>
      <c r="B5" s="136" t="s">
        <v>149</v>
      </c>
      <c r="C5" s="136"/>
      <c r="D5" s="136" t="s">
        <v>291</v>
      </c>
      <c r="E5" s="136">
        <v>2012</v>
      </c>
      <c r="F5" s="136" t="s">
        <v>141</v>
      </c>
      <c r="G5" s="202" t="s">
        <v>144</v>
      </c>
    </row>
    <row r="6" spans="1:7" ht="12.75">
      <c r="A6" s="203"/>
      <c r="B6" s="204">
        <v>717001</v>
      </c>
      <c r="C6" s="205" t="s">
        <v>98</v>
      </c>
      <c r="D6" s="206">
        <v>10000</v>
      </c>
      <c r="E6" s="207">
        <v>13973.83</v>
      </c>
      <c r="F6" s="208">
        <v>13973.83</v>
      </c>
      <c r="G6" s="209">
        <f aca="true" t="shared" si="0" ref="G6:G18">F6/E6*100</f>
        <v>100</v>
      </c>
    </row>
    <row r="7" spans="1:7" ht="12.75">
      <c r="A7" s="203"/>
      <c r="B7" s="204"/>
      <c r="C7" s="205" t="s">
        <v>105</v>
      </c>
      <c r="D7" s="206">
        <v>9882</v>
      </c>
      <c r="E7" s="207">
        <v>0</v>
      </c>
      <c r="F7" s="208">
        <v>0</v>
      </c>
      <c r="G7" s="209"/>
    </row>
    <row r="8" spans="1:7" ht="12.75">
      <c r="A8" s="203"/>
      <c r="B8" s="204">
        <v>717001</v>
      </c>
      <c r="C8" s="210" t="s">
        <v>323</v>
      </c>
      <c r="D8" s="206">
        <v>479000</v>
      </c>
      <c r="E8" s="207">
        <v>309163.7</v>
      </c>
      <c r="F8" s="208">
        <v>309163.7</v>
      </c>
      <c r="G8" s="211">
        <f t="shared" si="0"/>
        <v>100</v>
      </c>
    </row>
    <row r="9" spans="1:7" ht="12.75">
      <c r="A9" s="203"/>
      <c r="B9" s="204">
        <v>713004</v>
      </c>
      <c r="C9" s="210" t="s">
        <v>128</v>
      </c>
      <c r="D9" s="206"/>
      <c r="E9" s="207">
        <v>38011.2</v>
      </c>
      <c r="F9" s="208">
        <v>38011.2</v>
      </c>
      <c r="G9" s="211">
        <f t="shared" si="0"/>
        <v>100</v>
      </c>
    </row>
    <row r="10" spans="1:7" ht="12.75">
      <c r="A10" s="203"/>
      <c r="B10" s="204">
        <v>714004</v>
      </c>
      <c r="C10" s="210" t="s">
        <v>129</v>
      </c>
      <c r="D10" s="206"/>
      <c r="E10" s="207">
        <v>50180</v>
      </c>
      <c r="F10" s="208">
        <v>50180</v>
      </c>
      <c r="G10" s="211">
        <f t="shared" si="0"/>
        <v>100</v>
      </c>
    </row>
    <row r="11" spans="1:7" ht="12.75">
      <c r="A11" s="203"/>
      <c r="B11" s="204">
        <v>714004</v>
      </c>
      <c r="C11" s="210" t="s">
        <v>130</v>
      </c>
      <c r="D11" s="206"/>
      <c r="E11" s="207">
        <v>14376</v>
      </c>
      <c r="F11" s="208">
        <v>14376</v>
      </c>
      <c r="G11" s="211">
        <f t="shared" si="0"/>
        <v>100</v>
      </c>
    </row>
    <row r="12" spans="1:7" ht="12.75">
      <c r="A12" s="203"/>
      <c r="B12" s="204">
        <v>714004</v>
      </c>
      <c r="C12" s="210" t="s">
        <v>131</v>
      </c>
      <c r="D12" s="206"/>
      <c r="E12" s="207">
        <v>20160</v>
      </c>
      <c r="F12" s="208">
        <v>20160</v>
      </c>
      <c r="G12" s="211">
        <f t="shared" si="0"/>
        <v>100</v>
      </c>
    </row>
    <row r="13" spans="1:7" ht="12.75">
      <c r="A13" s="203"/>
      <c r="B13" s="204">
        <v>714004</v>
      </c>
      <c r="C13" s="210" t="s">
        <v>132</v>
      </c>
      <c r="D13" s="206"/>
      <c r="E13" s="207">
        <v>16800</v>
      </c>
      <c r="F13" s="208">
        <v>16800</v>
      </c>
      <c r="G13" s="211">
        <f t="shared" si="0"/>
        <v>100</v>
      </c>
    </row>
    <row r="14" spans="1:7" ht="12.75">
      <c r="A14" s="203"/>
      <c r="B14" s="204">
        <v>713005</v>
      </c>
      <c r="C14" s="212" t="s">
        <v>99</v>
      </c>
      <c r="D14" s="206">
        <v>2000</v>
      </c>
      <c r="E14" s="207">
        <v>1919</v>
      </c>
      <c r="F14" s="208">
        <v>1919</v>
      </c>
      <c r="G14" s="213">
        <f t="shared" si="0"/>
        <v>100</v>
      </c>
    </row>
    <row r="15" spans="1:7" ht="12.75">
      <c r="A15" s="203"/>
      <c r="B15" s="204">
        <v>717002</v>
      </c>
      <c r="C15" s="205" t="s">
        <v>322</v>
      </c>
      <c r="D15" s="214">
        <v>128900</v>
      </c>
      <c r="E15" s="215">
        <v>137112.66</v>
      </c>
      <c r="F15" s="216">
        <v>137112.66</v>
      </c>
      <c r="G15" s="209">
        <f t="shared" si="0"/>
        <v>100</v>
      </c>
    </row>
    <row r="16" spans="1:7" ht="12.75">
      <c r="A16" s="217" t="s">
        <v>150</v>
      </c>
      <c r="B16" s="204">
        <v>713005</v>
      </c>
      <c r="C16" s="212" t="s">
        <v>100</v>
      </c>
      <c r="D16" s="206">
        <v>2000</v>
      </c>
      <c r="E16" s="207">
        <v>2610</v>
      </c>
      <c r="F16" s="208">
        <v>2610</v>
      </c>
      <c r="G16" s="213">
        <f t="shared" si="0"/>
        <v>100</v>
      </c>
    </row>
    <row r="17" spans="1:7" ht="13.5" thickBot="1">
      <c r="A17" s="217" t="s">
        <v>211</v>
      </c>
      <c r="B17" s="218">
        <v>714004</v>
      </c>
      <c r="C17" s="219" t="s">
        <v>109</v>
      </c>
      <c r="D17" s="220">
        <v>6000</v>
      </c>
      <c r="E17" s="220">
        <v>3800</v>
      </c>
      <c r="F17" s="221">
        <v>3800</v>
      </c>
      <c r="G17" s="222">
        <f t="shared" si="0"/>
        <v>100</v>
      </c>
    </row>
    <row r="18" spans="1:7" ht="13.5" thickBot="1">
      <c r="A18" s="4" t="s">
        <v>309</v>
      </c>
      <c r="B18" s="5"/>
      <c r="C18" s="223"/>
      <c r="D18" s="224">
        <f>SUM(D6:D17)</f>
        <v>637782</v>
      </c>
      <c r="E18" s="224">
        <f>SUM(E6:E17)</f>
        <v>608106.39</v>
      </c>
      <c r="F18" s="225">
        <f>SUM(F6:F17)</f>
        <v>608106.39</v>
      </c>
      <c r="G18" s="226">
        <f t="shared" si="0"/>
        <v>100</v>
      </c>
    </row>
    <row r="21" ht="13.5" thickBot="1"/>
    <row r="22" spans="1:7" ht="12.75">
      <c r="A22" s="199" t="s">
        <v>146</v>
      </c>
      <c r="B22" s="134" t="s">
        <v>147</v>
      </c>
      <c r="C22" s="134" t="s">
        <v>298</v>
      </c>
      <c r="D22" s="134" t="s">
        <v>290</v>
      </c>
      <c r="E22" s="134" t="s">
        <v>148</v>
      </c>
      <c r="F22" s="134" t="s">
        <v>292</v>
      </c>
      <c r="G22" s="200" t="s">
        <v>143</v>
      </c>
    </row>
    <row r="23" spans="1:7" ht="13.5" thickBot="1">
      <c r="A23" s="201" t="s">
        <v>149</v>
      </c>
      <c r="B23" s="136" t="s">
        <v>149</v>
      </c>
      <c r="C23" s="136"/>
      <c r="D23" s="136" t="s">
        <v>291</v>
      </c>
      <c r="E23" s="136">
        <v>2012</v>
      </c>
      <c r="F23" s="136" t="s">
        <v>141</v>
      </c>
      <c r="G23" s="202" t="s">
        <v>144</v>
      </c>
    </row>
    <row r="24" spans="1:7" ht="12.75">
      <c r="A24" s="227" t="s">
        <v>277</v>
      </c>
      <c r="B24" s="228">
        <v>633011</v>
      </c>
      <c r="C24" s="228" t="s">
        <v>262</v>
      </c>
      <c r="D24" s="228"/>
      <c r="E24" s="228"/>
      <c r="F24" s="228">
        <v>5631.91</v>
      </c>
      <c r="G24" s="229"/>
    </row>
    <row r="25" spans="1:7" ht="12.75">
      <c r="A25" s="217" t="s">
        <v>150</v>
      </c>
      <c r="B25" s="230">
        <v>812001</v>
      </c>
      <c r="C25" s="230" t="s">
        <v>300</v>
      </c>
      <c r="D25" s="230"/>
      <c r="E25" s="230">
        <v>766</v>
      </c>
      <c r="F25" s="230">
        <v>765.8</v>
      </c>
      <c r="G25" s="231">
        <f>F25/E25*100</f>
        <v>99.97389033942558</v>
      </c>
    </row>
    <row r="26" spans="1:7" ht="12.75">
      <c r="A26" s="217" t="s">
        <v>150</v>
      </c>
      <c r="B26" s="230">
        <v>821005</v>
      </c>
      <c r="C26" s="210" t="s">
        <v>299</v>
      </c>
      <c r="D26" s="230">
        <v>28300</v>
      </c>
      <c r="E26" s="230">
        <v>13808.28</v>
      </c>
      <c r="F26" s="230">
        <v>13808.28</v>
      </c>
      <c r="G26" s="231">
        <f>F26/E26*100</f>
        <v>100</v>
      </c>
    </row>
    <row r="27" spans="1:7" ht="13.5" thickBot="1">
      <c r="A27" s="232" t="s">
        <v>150</v>
      </c>
      <c r="B27" s="219">
        <v>821005</v>
      </c>
      <c r="C27" s="233" t="s">
        <v>299</v>
      </c>
      <c r="D27" s="219">
        <f>SUM(D24:D27)</f>
        <v>0</v>
      </c>
      <c r="E27" s="219">
        <v>13764.86</v>
      </c>
      <c r="F27" s="219">
        <v>13764.86</v>
      </c>
      <c r="G27" s="222">
        <f>F27/E27*100</f>
        <v>100</v>
      </c>
    </row>
    <row r="28" spans="1:7" ht="13.5" thickBot="1">
      <c r="A28" s="234" t="s">
        <v>301</v>
      </c>
      <c r="B28" s="235"/>
      <c r="C28" s="235"/>
      <c r="D28" s="235">
        <v>28300</v>
      </c>
      <c r="E28" s="235">
        <f>SUM(E24:E27)</f>
        <v>28339.14</v>
      </c>
      <c r="F28" s="235">
        <f>SUM(F24:F27)</f>
        <v>33970.850000000006</v>
      </c>
      <c r="G28" s="236">
        <f>F28/E28*100</f>
        <v>119.87255082546615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4"/>
  <sheetViews>
    <sheetView tabSelected="1" zoomScalePageLayoutView="0" workbookViewId="0" topLeftCell="A22">
      <selection activeCell="G38" sqref="G38"/>
    </sheetView>
  </sheetViews>
  <sheetFormatPr defaultColWidth="9.140625" defaultRowHeight="12.75"/>
  <sheetData>
    <row r="3" ht="27">
      <c r="B3" s="6" t="s">
        <v>302</v>
      </c>
    </row>
    <row r="19" spans="2:6" ht="20.25">
      <c r="B19" s="7"/>
      <c r="C19" s="7" t="s">
        <v>305</v>
      </c>
      <c r="D19" s="7"/>
      <c r="E19" s="7"/>
      <c r="F19" s="7"/>
    </row>
    <row r="20" spans="2:6" ht="20.25">
      <c r="B20" s="7"/>
      <c r="C20" s="7"/>
      <c r="D20" s="7"/>
      <c r="E20" s="7"/>
      <c r="F20" s="7"/>
    </row>
    <row r="21" spans="2:6" ht="20.25">
      <c r="B21" s="7" t="s">
        <v>303</v>
      </c>
      <c r="C21" s="7"/>
      <c r="D21" s="7"/>
      <c r="E21" s="7"/>
      <c r="F21" s="7"/>
    </row>
    <row r="22" spans="2:6" ht="20.25">
      <c r="B22" s="7"/>
      <c r="C22" s="7" t="s">
        <v>304</v>
      </c>
      <c r="D22" s="7"/>
      <c r="E22" s="7"/>
      <c r="F22" s="7"/>
    </row>
    <row r="23" spans="2:6" ht="20.25">
      <c r="B23" s="7"/>
      <c r="C23" s="7"/>
      <c r="D23" s="7" t="s">
        <v>141</v>
      </c>
      <c r="E23" s="7"/>
      <c r="F23" s="7"/>
    </row>
    <row r="24" spans="3:7" ht="20.25">
      <c r="C24" s="7"/>
      <c r="D24" s="7"/>
      <c r="E24" s="7"/>
      <c r="F24" s="7"/>
      <c r="G24" s="7"/>
    </row>
    <row r="25" spans="3:7" ht="20.25">
      <c r="C25" s="7"/>
      <c r="D25" s="7"/>
      <c r="E25" s="7"/>
      <c r="F25" s="7"/>
      <c r="G25" s="7"/>
    </row>
    <row r="26" spans="3:7" ht="20.25">
      <c r="C26" s="7"/>
      <c r="D26" s="7"/>
      <c r="E26" s="7"/>
      <c r="F26" s="7"/>
      <c r="G26" s="7"/>
    </row>
    <row r="27" spans="3:7" ht="20.25">
      <c r="C27" s="7"/>
      <c r="D27" s="7"/>
      <c r="E27" s="7"/>
      <c r="F27" s="7"/>
      <c r="G27" s="7"/>
    </row>
    <row r="28" spans="3:7" ht="20.25">
      <c r="C28" s="7"/>
      <c r="D28" s="7"/>
      <c r="E28" s="7"/>
      <c r="F28" s="7"/>
      <c r="G28" s="7"/>
    </row>
    <row r="29" spans="3:7" ht="20.25">
      <c r="C29" s="7"/>
      <c r="D29" s="7"/>
      <c r="E29" s="7"/>
      <c r="F29" s="7"/>
      <c r="G29" s="7"/>
    </row>
    <row r="30" spans="3:7" ht="20.25">
      <c r="C30" s="7"/>
      <c r="D30" s="7"/>
      <c r="E30" s="7"/>
      <c r="F30" s="7"/>
      <c r="G30" s="7"/>
    </row>
    <row r="31" spans="3:7" ht="20.25">
      <c r="C31" s="7"/>
      <c r="D31" s="7"/>
      <c r="E31" s="7"/>
      <c r="F31" s="7"/>
      <c r="G31" s="7"/>
    </row>
    <row r="32" spans="3:7" ht="20.25">
      <c r="C32" s="7"/>
      <c r="D32" s="7"/>
      <c r="E32" s="7"/>
      <c r="F32" s="7"/>
      <c r="G32" s="7"/>
    </row>
    <row r="35" ht="14.25" customHeight="1"/>
    <row r="36" ht="9" customHeight="1"/>
    <row r="43" ht="12.75">
      <c r="B43" t="s">
        <v>324</v>
      </c>
    </row>
    <row r="44" ht="12.75">
      <c r="B44" t="s">
        <v>326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0">
      <selection activeCell="I10" sqref="I10"/>
    </sheetView>
  </sheetViews>
  <sheetFormatPr defaultColWidth="9.140625" defaultRowHeight="12.75"/>
  <cols>
    <col min="1" max="1" width="3.140625" style="0" customWidth="1"/>
    <col min="2" max="2" width="40.28125" style="0" customWidth="1"/>
    <col min="3" max="3" width="17.00390625" style="0" customWidth="1"/>
    <col min="4" max="4" width="18.7109375" style="0" customWidth="1"/>
    <col min="5" max="5" width="15.28125" style="0" customWidth="1"/>
  </cols>
  <sheetData>
    <row r="2" ht="18">
      <c r="B2" s="243" t="s">
        <v>345</v>
      </c>
    </row>
    <row r="4" ht="13.5" thickBot="1"/>
    <row r="5" spans="2:5" ht="12.75">
      <c r="B5" s="245" t="s">
        <v>327</v>
      </c>
      <c r="C5" s="245" t="s">
        <v>328</v>
      </c>
      <c r="D5" s="246" t="s">
        <v>329</v>
      </c>
      <c r="E5" s="245" t="s">
        <v>292</v>
      </c>
    </row>
    <row r="6" spans="2:5" ht="13.5" thickBot="1">
      <c r="B6" s="247"/>
      <c r="C6" s="247"/>
      <c r="D6" s="248" t="s">
        <v>330</v>
      </c>
      <c r="E6" s="247" t="s">
        <v>141</v>
      </c>
    </row>
    <row r="7" spans="2:5" ht="19.5" customHeight="1">
      <c r="B7" s="249" t="s">
        <v>331</v>
      </c>
      <c r="C7" s="250">
        <f>príjmy!D70</f>
        <v>732043</v>
      </c>
      <c r="D7" s="250">
        <f>príjmy!E70</f>
        <v>754704.39</v>
      </c>
      <c r="E7" s="250">
        <f>príjmy!F70</f>
        <v>738716.21</v>
      </c>
    </row>
    <row r="8" spans="2:5" ht="18" customHeight="1">
      <c r="B8" s="204" t="s">
        <v>334</v>
      </c>
      <c r="C8" s="251">
        <f>príjmy!D88</f>
        <v>0</v>
      </c>
      <c r="D8" s="251">
        <f>príjmy!E88</f>
        <v>2131</v>
      </c>
      <c r="E8" s="251">
        <f>príjmy!F88</f>
        <v>0</v>
      </c>
    </row>
    <row r="9" spans="2:5" ht="18.75" customHeight="1">
      <c r="B9" s="204" t="s">
        <v>332</v>
      </c>
      <c r="C9" s="251">
        <f>výdavky!D257</f>
        <v>548820</v>
      </c>
      <c r="D9" s="251">
        <f>výdavky!E257</f>
        <v>512928.24</v>
      </c>
      <c r="E9" s="251">
        <f>výdavky!F257</f>
        <v>508195.33</v>
      </c>
    </row>
    <row r="10" spans="2:5" ht="21.75" customHeight="1" thickBot="1">
      <c r="B10" s="218" t="s">
        <v>333</v>
      </c>
      <c r="C10" s="252">
        <f>výdavky!D258</f>
        <v>173581</v>
      </c>
      <c r="D10" s="252">
        <f>výdavky!E258</f>
        <v>217023.8</v>
      </c>
      <c r="E10" s="252">
        <f>výdavky!F258</f>
        <v>216956.9</v>
      </c>
    </row>
    <row r="11" spans="2:5" ht="21.75" customHeight="1" thickBot="1">
      <c r="B11" s="253" t="s">
        <v>335</v>
      </c>
      <c r="C11" s="254">
        <f>C7+C8-C9-C10</f>
        <v>9642</v>
      </c>
      <c r="D11" s="254">
        <f>D7+D8-D9-D10</f>
        <v>26883.350000000035</v>
      </c>
      <c r="E11" s="254">
        <f>E7+E8-E9-E10</f>
        <v>13563.979999999952</v>
      </c>
    </row>
    <row r="12" spans="2:5" ht="20.25" customHeight="1">
      <c r="B12" s="249" t="s">
        <v>336</v>
      </c>
      <c r="C12" s="249">
        <f>príjmy!D80</f>
        <v>508382</v>
      </c>
      <c r="D12" s="249">
        <f>príjmy!E80</f>
        <v>468423.13</v>
      </c>
      <c r="E12" s="249">
        <f>príjmy!F80</f>
        <v>468423.18999999994</v>
      </c>
    </row>
    <row r="13" spans="2:5" ht="19.5" customHeight="1" thickBot="1">
      <c r="B13" s="218" t="s">
        <v>22</v>
      </c>
      <c r="C13" s="218">
        <f>kapitálové!D18</f>
        <v>637782</v>
      </c>
      <c r="D13" s="218">
        <f>kapitálové!E18</f>
        <v>608106.39</v>
      </c>
      <c r="E13" s="218">
        <f>kapitálové!F18</f>
        <v>608106.39</v>
      </c>
    </row>
    <row r="14" spans="2:5" ht="18.75" customHeight="1" thickBot="1">
      <c r="B14" s="253" t="s">
        <v>337</v>
      </c>
      <c r="C14" s="255">
        <f>C12-C13</f>
        <v>-129400</v>
      </c>
      <c r="D14" s="255">
        <f>D12-D13</f>
        <v>-139683.26</v>
      </c>
      <c r="E14" s="255">
        <f>E12-E13</f>
        <v>-139683.20000000007</v>
      </c>
    </row>
    <row r="15" spans="2:5" ht="12.75">
      <c r="B15" s="256" t="s">
        <v>338</v>
      </c>
      <c r="C15" s="257"/>
      <c r="D15" s="256"/>
      <c r="E15" s="258"/>
    </row>
    <row r="16" spans="2:5" ht="12.75">
      <c r="B16" s="259" t="s">
        <v>339</v>
      </c>
      <c r="C16" s="260">
        <f>C11+C14</f>
        <v>-119758</v>
      </c>
      <c r="D16" s="260">
        <f>D11+D14</f>
        <v>-112799.90999999997</v>
      </c>
      <c r="E16" s="260">
        <f>E11+E14</f>
        <v>-126119.22000000012</v>
      </c>
    </row>
    <row r="17" spans="2:5" ht="13.5" thickBot="1">
      <c r="B17" s="261" t="s">
        <v>340</v>
      </c>
      <c r="C17" s="262"/>
      <c r="D17" s="263"/>
      <c r="E17" s="264"/>
    </row>
    <row r="18" spans="2:5" ht="16.5" customHeight="1">
      <c r="B18" s="265" t="s">
        <v>341</v>
      </c>
      <c r="C18" s="250">
        <f>príjmy!D86</f>
        <v>268785.07</v>
      </c>
      <c r="D18" s="250">
        <f>príjmy!E86</f>
        <v>155648</v>
      </c>
      <c r="E18" s="250">
        <f>príjmy!F86</f>
        <v>161045.28</v>
      </c>
    </row>
    <row r="19" spans="2:5" ht="15.75" customHeight="1" thickBot="1">
      <c r="B19" s="266" t="s">
        <v>342</v>
      </c>
      <c r="C19" s="252">
        <f>kapitálové!D28</f>
        <v>28300</v>
      </c>
      <c r="D19" s="252">
        <f>kapitálové!E28</f>
        <v>28339.14</v>
      </c>
      <c r="E19" s="252">
        <f>kapitálové!F28</f>
        <v>33970.850000000006</v>
      </c>
    </row>
    <row r="20" spans="2:5" ht="19.5" customHeight="1" thickBot="1">
      <c r="B20" s="253" t="s">
        <v>343</v>
      </c>
      <c r="C20" s="254">
        <f>C7+C8+C12+C18</f>
        <v>1509210.07</v>
      </c>
      <c r="D20" s="254">
        <f>D7+D8+D12+D18</f>
        <v>1380906.52</v>
      </c>
      <c r="E20" s="254">
        <f>E7+E8+E12+E18</f>
        <v>1368184.68</v>
      </c>
    </row>
    <row r="21" spans="2:5" ht="18" customHeight="1" thickBot="1">
      <c r="B21" s="253" t="s">
        <v>344</v>
      </c>
      <c r="C21" s="254">
        <f>C9+C10+C13+C19</f>
        <v>1388483</v>
      </c>
      <c r="D21" s="254">
        <f>D9+D10+D13+D19</f>
        <v>1366397.57</v>
      </c>
      <c r="E21" s="254">
        <f>E9+E10+E13+E19</f>
        <v>1367229.4700000002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dohorak</cp:lastModifiedBy>
  <cp:lastPrinted>2013-03-18T12:29:12Z</cp:lastPrinted>
  <dcterms:created xsi:type="dcterms:W3CDTF">2007-11-27T07:38:22Z</dcterms:created>
  <dcterms:modified xsi:type="dcterms:W3CDTF">2013-03-18T12:30:17Z</dcterms:modified>
  <cp:category/>
  <cp:version/>
  <cp:contentType/>
  <cp:contentStatus/>
</cp:coreProperties>
</file>