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4"/>
  </bookViews>
  <sheets>
    <sheet name="I.strana" sheetId="1" r:id="rId1"/>
    <sheet name="príjmy" sheetId="2" r:id="rId2"/>
    <sheet name="bezne výdavky" sheetId="3" r:id="rId3"/>
    <sheet name="Kap.výd" sheetId="4" r:id="rId4"/>
    <sheet name="Rekapitulácia" sheetId="5" r:id="rId5"/>
  </sheets>
  <definedNames>
    <definedName name="_xlnm.Print_Area" localSheetId="1">'príjmy'!$B:$G</definedName>
    <definedName name="_xlnm.Print_Area" localSheetId="4">'Rekapitulácia'!$A:$D</definedName>
  </definedNames>
  <calcPr fullCalcOnLoad="1"/>
</workbook>
</file>

<file path=xl/sharedStrings.xml><?xml version="1.0" encoding="utf-8"?>
<sst xmlns="http://schemas.openxmlformats.org/spreadsheetml/2006/main" count="564" uniqueCount="380">
  <si>
    <t xml:space="preserve">Cestovné </t>
  </si>
  <si>
    <t>Všeobecný materiál</t>
  </si>
  <si>
    <t>Knihy a časopisy</t>
  </si>
  <si>
    <t>Údržba výpočtovej tech.</t>
  </si>
  <si>
    <t>Naturálna mzda-ošat.zamest.</t>
  </si>
  <si>
    <t>Prídely do soc. fondu</t>
  </si>
  <si>
    <t>PN</t>
  </si>
  <si>
    <t>Výdavky celkom</t>
  </si>
  <si>
    <t>Bežné príjmy</t>
  </si>
  <si>
    <t>Bežné výdavky</t>
  </si>
  <si>
    <t>Kapitálové príjmy</t>
  </si>
  <si>
    <t>Kapitálové výdavky</t>
  </si>
  <si>
    <t>Príjmy celkom</t>
  </si>
  <si>
    <t>Daň za psa</t>
  </si>
  <si>
    <t>Úroky v banke</t>
  </si>
  <si>
    <t>Dopravné pre žiakov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</si>
  <si>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</si>
  <si>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</si>
  <si>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</si>
  <si>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</si>
  <si>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</si>
  <si>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</si>
  <si>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za užívanie verejného priestranstva</t>
  </si>
  <si>
    <t>Príjmy z prenajatých pozemkov</t>
  </si>
  <si>
    <t>Poplatky za znečistenie ovzdušia</t>
  </si>
  <si>
    <t>Matrika- transfer na matričnú činnosť</t>
  </si>
  <si>
    <t>Transfer na školstvo</t>
  </si>
  <si>
    <t>MŠ-transfer na výchovu a vzdelávanie</t>
  </si>
  <si>
    <t>Príjmové finančné operácie</t>
  </si>
  <si>
    <t>PRÍJMY SPOLU</t>
  </si>
  <si>
    <t>Splátka istiny ŠFRB</t>
  </si>
  <si>
    <t>Iné príjmy- plyn, elektrina</t>
  </si>
  <si>
    <t>Odvody zo mzdy</t>
  </si>
  <si>
    <t>Kominárske práce</t>
  </si>
  <si>
    <t>Výnos dane z príjmov poukázaný územ.sam.</t>
  </si>
  <si>
    <t>Nájom zariadení</t>
  </si>
  <si>
    <t>Všeobecné služby</t>
  </si>
  <si>
    <t>DDP</t>
  </si>
  <si>
    <t>Finančné  operácie spolu</t>
  </si>
  <si>
    <t>Tovary a služby</t>
  </si>
  <si>
    <t>Odvoz odpadovej vody</t>
  </si>
  <si>
    <t xml:space="preserve">PHM </t>
  </si>
  <si>
    <t>Elektrina dom smútku</t>
  </si>
  <si>
    <t>Turnaj starostu obce</t>
  </si>
  <si>
    <t>Mzdy, príplatky, náhrady</t>
  </si>
  <si>
    <t>Prídel do soc.fond</t>
  </si>
  <si>
    <t>Hmotná núdza strava</t>
  </si>
  <si>
    <t>Verejné osvetlenie- energia</t>
  </si>
  <si>
    <t>Odvoz odpadku</t>
  </si>
  <si>
    <t>Uskladnenie odpadu TKO</t>
  </si>
  <si>
    <t>Výpočtová technika</t>
  </si>
  <si>
    <t xml:space="preserve">Rozpočet </t>
  </si>
  <si>
    <t>0620</t>
  </si>
  <si>
    <t>Ekon.</t>
  </si>
  <si>
    <t>Názov položky</t>
  </si>
  <si>
    <t>Elektrina zberný dvor</t>
  </si>
  <si>
    <t>Kapitálové výdavky spolu</t>
  </si>
  <si>
    <t xml:space="preserve">Splátka istiny VÚB </t>
  </si>
  <si>
    <t>Finančné príjmy</t>
  </si>
  <si>
    <t>PRIJMY CELKOM</t>
  </si>
  <si>
    <t>klas.</t>
  </si>
  <si>
    <t xml:space="preserve">Funk. </t>
  </si>
  <si>
    <t>Názov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</si>
  <si>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</si>
  <si>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</si>
  <si>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</si>
  <si>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</si>
  <si>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</si>
  <si>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290 - INÉ NEDAŇOVÉ PRÍJMY</t>
  </si>
  <si>
    <t>Obec -bežné príjmy</t>
  </si>
  <si>
    <t>Služby</t>
  </si>
  <si>
    <t>Tarifný plat</t>
  </si>
  <si>
    <t>Odvody</t>
  </si>
  <si>
    <t>Prečistenie odtok. rúr</t>
  </si>
  <si>
    <t xml:space="preserve">                Rekapitulácia  príjmov a výdavkov</t>
  </si>
  <si>
    <t>Bežné príjmy ZŠ s VJM</t>
  </si>
  <si>
    <t>Rozpočet</t>
  </si>
  <si>
    <t>Finančné operácie</t>
  </si>
  <si>
    <t>Finančné operácie spolu</t>
  </si>
  <si>
    <t xml:space="preserve">       OBEC ŠTVRTOK NA OSTROVE</t>
  </si>
  <si>
    <t>Odmeny poslancov OZ</t>
  </si>
  <si>
    <t>Cintorín licencia</t>
  </si>
  <si>
    <t>Kód</t>
  </si>
  <si>
    <t>zdroja</t>
  </si>
  <si>
    <t/>
  </si>
  <si>
    <t>Bežné výdavky ZŠ s VJM s právnou subjekt.</t>
  </si>
  <si>
    <t>BOZP</t>
  </si>
  <si>
    <t>PHM- zberný dvor</t>
  </si>
  <si>
    <t>Vzdelávanie</t>
  </si>
  <si>
    <t xml:space="preserve">Kapitálové výdavky </t>
  </si>
  <si>
    <t>Cintorín a dom smútku</t>
  </si>
  <si>
    <t>Verejné osvetlenie</t>
  </si>
  <si>
    <t>PN MŠ</t>
  </si>
  <si>
    <t>Členské príspevky</t>
  </si>
  <si>
    <t>Údržba budovy MŠ</t>
  </si>
  <si>
    <t>Dopravné</t>
  </si>
  <si>
    <t>Príspevok na rozvoj, deň obce</t>
  </si>
  <si>
    <t>Vzdelávacie poukazy</t>
  </si>
  <si>
    <t>Z rezervného fondu</t>
  </si>
  <si>
    <t>Zostatok prostriedkov  z predch.obd.</t>
  </si>
  <si>
    <t>Splácanie soc.pôzičky</t>
  </si>
  <si>
    <t>Transfér z recyklačného fondu</t>
  </si>
  <si>
    <t>Mzdy, platy, služobné príjmy a ostatné osobné vyrovnania</t>
  </si>
  <si>
    <t>Poistné a príspevok do poisťovní</t>
  </si>
  <si>
    <t>Prevádzkové stroje, prístroje, zariadenia a technika</t>
  </si>
  <si>
    <t>Všeobecný materiál - REGOB</t>
  </si>
  <si>
    <t>Knihy a časopisy, noviny,</t>
  </si>
  <si>
    <t>Nehmotný majetok - licencie, software</t>
  </si>
  <si>
    <t>Cestovné náhrady</t>
  </si>
  <si>
    <t>Materiál</t>
  </si>
  <si>
    <t>Rutinná a štandardná údržba</t>
  </si>
  <si>
    <t>Výpočtovej techniky</t>
  </si>
  <si>
    <t>Prevádzkových strojov, prístrojov a zariadení (kotle)</t>
  </si>
  <si>
    <t>Budov, objektov alebo ich časti (OcÚ)</t>
  </si>
  <si>
    <t>Školenia, kurzy, semináre OcÚ</t>
  </si>
  <si>
    <t>Štúdia, posudky ( znalecké)</t>
  </si>
  <si>
    <t>Poistenie budov (okrem vozidiel)</t>
  </si>
  <si>
    <t>Prídel do SF</t>
  </si>
  <si>
    <t>Kolkové známky- správne poplatky</t>
  </si>
  <si>
    <t>Bežné transfery</t>
  </si>
  <si>
    <t>Transfery jednotlivcom a právnickým osobám</t>
  </si>
  <si>
    <t>PN/OcÚ</t>
  </si>
  <si>
    <t>Mzdy, platy,služobné príjmy a ostatné osobné vyrov.- matrika</t>
  </si>
  <si>
    <t>01.3.3</t>
  </si>
  <si>
    <t>01.7.0</t>
  </si>
  <si>
    <t>Transakcie verejného dlhu</t>
  </si>
  <si>
    <t>Splátka úrokov ŠFRB</t>
  </si>
  <si>
    <t>01.1.2</t>
  </si>
  <si>
    <t>Audítorské služby</t>
  </si>
  <si>
    <t>04.4.3</t>
  </si>
  <si>
    <t>Výstavby obce - Stavebný úrad</t>
  </si>
  <si>
    <t>Poštovné a telef. SSU</t>
  </si>
  <si>
    <t>03.2.0</t>
  </si>
  <si>
    <t>Oprava a údržba - PV</t>
  </si>
  <si>
    <t>Poistné -PV</t>
  </si>
  <si>
    <t>Ochrana pred požiarmi</t>
  </si>
  <si>
    <t>05.1.0</t>
  </si>
  <si>
    <t>Nakladanie s odpadmi- Zber a likvidácia odpadu</t>
  </si>
  <si>
    <t>05.2.0</t>
  </si>
  <si>
    <t>06.4.0</t>
  </si>
  <si>
    <t>06.6.0</t>
  </si>
  <si>
    <t>Poistenie 6.b.j.</t>
  </si>
  <si>
    <t>08.1.0</t>
  </si>
  <si>
    <t>Rekreačné a športové služby- TJ</t>
  </si>
  <si>
    <t>Knižnica</t>
  </si>
  <si>
    <t>Nákup kníh</t>
  </si>
  <si>
    <t>08.3.0</t>
  </si>
  <si>
    <t>Obecný rozhlas</t>
  </si>
  <si>
    <t>Nájomné 6.b.j.</t>
  </si>
  <si>
    <t>Nájomné ostat.nebytové priestory</t>
  </si>
  <si>
    <t>Správne poplatky - stavebný úrad</t>
  </si>
  <si>
    <t>Správne poplatky - overenie, matrika a iné</t>
  </si>
  <si>
    <t>Správny poplatky -  výherné hracie automaty</t>
  </si>
  <si>
    <t>Za porušenie predpisov - pokuty, penále a iné sankcie</t>
  </si>
  <si>
    <t>Ostatné poplatky - relácia</t>
  </si>
  <si>
    <t>Plyn</t>
  </si>
  <si>
    <t>Poštovné</t>
  </si>
  <si>
    <t>Telekomunikačné služby</t>
  </si>
  <si>
    <t>Nájomné za cintorín</t>
  </si>
  <si>
    <t>Konkurzy a súťaže (skauti, Baba mama, spevokol, klub dôchodcov, ostatné)</t>
  </si>
  <si>
    <t>Poplatky - MŠ</t>
  </si>
  <si>
    <t>Prenes.výkon št.správy-životné prost.</t>
  </si>
  <si>
    <t>klasif.</t>
  </si>
  <si>
    <t>Funkč.</t>
  </si>
  <si>
    <t>06.2.0</t>
  </si>
  <si>
    <t>Rozvoj obce - verejná zeleň</t>
  </si>
  <si>
    <t>08.4.0</t>
  </si>
  <si>
    <t>Elektrina KD</t>
  </si>
  <si>
    <t>Plyn KD</t>
  </si>
  <si>
    <t>Údržba budovy KD</t>
  </si>
  <si>
    <t>Čistenie obrusov</t>
  </si>
  <si>
    <t>Poistenie traktor</t>
  </si>
  <si>
    <t>Poistenie príves</t>
  </si>
  <si>
    <t>Elektrická energia TJ</t>
  </si>
  <si>
    <t>Plyn TJ</t>
  </si>
  <si>
    <t>Spolu bežné výdavky</t>
  </si>
  <si>
    <t>Elektrická energia</t>
  </si>
  <si>
    <t>04.5.1</t>
  </si>
  <si>
    <t>Cestná doprava</t>
  </si>
  <si>
    <t>Postenie zberný dvor</t>
  </si>
  <si>
    <t xml:space="preserve">Všeobecné služby </t>
  </si>
  <si>
    <t>Deň obce</t>
  </si>
  <si>
    <t>Deň dôchodcov</t>
  </si>
  <si>
    <t xml:space="preserve"> Plyn</t>
  </si>
  <si>
    <t>Stavebný úrad</t>
  </si>
  <si>
    <t>Evidencia obyvateľstva REGOB</t>
  </si>
  <si>
    <t>Bežné výdavky  OBCE spolu</t>
  </si>
  <si>
    <t>Vratky nájomcom nebytových priestorov</t>
  </si>
  <si>
    <t>Miestna komunikácia-údržba ciest</t>
  </si>
  <si>
    <t>Oprava strojov, údržba kanalizácie</t>
  </si>
  <si>
    <t>Oprava prevádzkových strojov a zariadení</t>
  </si>
  <si>
    <t>Palivo do kosačky</t>
  </si>
  <si>
    <t xml:space="preserve">Dotácia na činnosť TJ </t>
  </si>
  <si>
    <t>Pracovná odev</t>
  </si>
  <si>
    <t>SúťažeDD</t>
  </si>
  <si>
    <t>Hmotná núdza - strava,  škol.potreby</t>
  </si>
  <si>
    <t>Z výťažkov z lotérií a odvody z videohier</t>
  </si>
  <si>
    <t>Manipulačný poplatok- zberný dvor</t>
  </si>
  <si>
    <t>klasifikácia</t>
  </si>
  <si>
    <t>Nájomné kultúrny dom</t>
  </si>
  <si>
    <t>300 - Granty a transfery</t>
  </si>
  <si>
    <t>Prenes.výkon št. správy- cesty</t>
  </si>
  <si>
    <t>Odmena Co skladníka</t>
  </si>
  <si>
    <t>Mzda za rozhodnutia znečistenia ovzdušia</t>
  </si>
  <si>
    <t>Energie, voda a komunikácie</t>
  </si>
  <si>
    <t>Všeobecný materiál  (kanc.poterby, tlačivá, tonery do tlačiarní a kopír.strojov, čist.pot.)</t>
  </si>
  <si>
    <t>Špeciálne služby</t>
  </si>
  <si>
    <t>Poplatky súdne</t>
  </si>
  <si>
    <t>Stravovanie - str.lístky</t>
  </si>
  <si>
    <t>Dane a poplatky TV a rádio</t>
  </si>
  <si>
    <t>Finančná a rozpočtová oblasť</t>
  </si>
  <si>
    <t>Iné všeobecné služby -Matrika</t>
  </si>
  <si>
    <t>Doplnkové dôchodkove poist.</t>
  </si>
  <si>
    <t>Splátka úrokov VÚB</t>
  </si>
  <si>
    <t>Benzín, oleje do kosačky</t>
  </si>
  <si>
    <t>Verejné osvetlenie- údržba</t>
  </si>
  <si>
    <t>Bývanie a občianska vybavenosť - 6 b.j.</t>
  </si>
  <si>
    <t>Kosačka benzín, olej</t>
  </si>
  <si>
    <t>Ostatné kultúrne služby vrátane kultúrnych domov</t>
  </si>
  <si>
    <t>Vysielacie a vydávateľské služby</t>
  </si>
  <si>
    <t xml:space="preserve">Telefón, </t>
  </si>
  <si>
    <t>Interiérové vybavenia</t>
  </si>
  <si>
    <t>Údržba stojov a zariadení</t>
  </si>
  <si>
    <t>Bežné príjmy - ZŠ s VJM s právnou subjekt.</t>
  </si>
  <si>
    <t>Software update</t>
  </si>
  <si>
    <t>Daň z bytov a nebytových priestorov</t>
  </si>
  <si>
    <t>Poplatok za komunálne odpady a drobné stav.odpady</t>
  </si>
  <si>
    <t>Ostatné poplatky - materiál</t>
  </si>
  <si>
    <t>Poplatky od rodičov- školský  klub detí</t>
  </si>
  <si>
    <t xml:space="preserve">Za stravné </t>
  </si>
  <si>
    <t>240 - NEDAŇOVÉ PRÍJMY - úroky z tuz.úverov a pôžičiek</t>
  </si>
  <si>
    <t>Ostatné príjmy  z dobropisov</t>
  </si>
  <si>
    <t>Tarifný plat, osobný plat, vrátane ich náhrad</t>
  </si>
  <si>
    <t>Príplatky zamestnancov OcÚ</t>
  </si>
  <si>
    <t>Príplatok za riadenie pre zam. OcÚ</t>
  </si>
  <si>
    <t>Pracovné odevy,  ochranné pomôcky</t>
  </si>
  <si>
    <t>Minerálna voda -  pitný režim</t>
  </si>
  <si>
    <t>Reprezentácia -vecné dary, pohostenie</t>
  </si>
  <si>
    <t>Palivo - PHM, oleje</t>
  </si>
  <si>
    <t>Servis,údržba, opravy osobného auta</t>
  </si>
  <si>
    <t>Povinne zmluvné poistenie</t>
  </si>
  <si>
    <t>Propagácia, reklama a inzercia (inzercia v novinách)</t>
  </si>
  <si>
    <t>Poplatky a odvody za  bankové účty</t>
  </si>
  <si>
    <t>Pracovné odevy, ochranné pomôcky</t>
  </si>
  <si>
    <t>Nakladanie s odpadovými vodami -stoková kanal.sieť, prečerpávacie  stanice</t>
  </si>
  <si>
    <t>Všeobecné služby ( pírprava a tlač novín)</t>
  </si>
  <si>
    <t>Materiál a údržba</t>
  </si>
  <si>
    <t>Poštovné a telekomunikačné služby</t>
  </si>
  <si>
    <t>Odmena CO skladníka</t>
  </si>
  <si>
    <t>Výkonné a zákonodarné orgány</t>
  </si>
  <si>
    <t>Predprimárne vzdelávanie-Materská škola</t>
  </si>
  <si>
    <t>09.1.1.1</t>
  </si>
  <si>
    <t>09.6.0.1</t>
  </si>
  <si>
    <t xml:space="preserve"> Vedľajšie sl. -Školská jedáleň pri MŠ</t>
  </si>
  <si>
    <t>Licencie</t>
  </si>
  <si>
    <t>Parkovné karty, poplatky</t>
  </si>
  <si>
    <t>Poistenie osoby</t>
  </si>
  <si>
    <t>Revízia zariadenia PO</t>
  </si>
  <si>
    <t>Príspevok PO</t>
  </si>
  <si>
    <t>Oprava budovy TJ</t>
  </si>
  <si>
    <t>Prídej do SF</t>
  </si>
  <si>
    <t>Cestovne</t>
  </si>
  <si>
    <t xml:space="preserve"> 01.1.1</t>
  </si>
  <si>
    <t xml:space="preserve"> 10.7.0</t>
  </si>
  <si>
    <t>Poplatok za uloženie odpadu</t>
  </si>
  <si>
    <t>Oprava kosačiek</t>
  </si>
  <si>
    <t>08.2.0</t>
  </si>
  <si>
    <t>Voľby</t>
  </si>
  <si>
    <t>Oprava strojov</t>
  </si>
  <si>
    <t>Špeciálne služby ( právne služby, )</t>
  </si>
  <si>
    <t>01.1.1</t>
  </si>
  <si>
    <t>Poskytnutie sociálnej pôzičky</t>
  </si>
  <si>
    <t>Jednotlivci Siposová</t>
  </si>
  <si>
    <t xml:space="preserve">Udržba strojov </t>
  </si>
  <si>
    <t>Rekonštrukcia zasadačky pod obecným úradom</t>
  </si>
  <si>
    <t>01.1.1.</t>
  </si>
  <si>
    <t>Klub detí</t>
  </si>
  <si>
    <t>Školská jedáleň</t>
  </si>
  <si>
    <t>Základná škola Štvrtok na Ostrove SPOLU</t>
  </si>
  <si>
    <t xml:space="preserve">Základná škola Štvrtok na Ostrove </t>
  </si>
  <si>
    <t>Voľby do NR SR</t>
  </si>
  <si>
    <t>01.6.0.</t>
  </si>
  <si>
    <t>Cestovné voľby</t>
  </si>
  <si>
    <t>Poštovné, tel. služby</t>
  </si>
  <si>
    <t>Všeobecný material</t>
  </si>
  <si>
    <t xml:space="preserve">Reprezentácia </t>
  </si>
  <si>
    <t>PHM</t>
  </si>
  <si>
    <t xml:space="preserve">Stravovanie </t>
  </si>
  <si>
    <t>Odmeny</t>
  </si>
  <si>
    <t>Kulturne podujatia</t>
  </si>
  <si>
    <t>Vzdelávacie poukazy+dopravné</t>
  </si>
  <si>
    <t>UPSVAR- prídavky na deti</t>
  </si>
  <si>
    <t>131 F</t>
  </si>
  <si>
    <t>Zostatok z predch. roka dopravné</t>
  </si>
  <si>
    <t>Dotácka Rímsko katolická cirkev</t>
  </si>
  <si>
    <t>Rekonštrukcia verejného osvetlenia -Škôlska ulica</t>
  </si>
  <si>
    <t>Dotácia  pre spoločenské organizácie(Csemadok, Červ. kríž, Spol.Sv.Jakub,  Dajori, Poľovníci, Rybári)</t>
  </si>
  <si>
    <t>Rekonštrukcia KD</t>
  </si>
  <si>
    <t>I.</t>
  </si>
  <si>
    <t>úprava</t>
  </si>
  <si>
    <t>po zmene</t>
  </si>
  <si>
    <t>Transfer na aktivačnú činnosť</t>
  </si>
  <si>
    <t>Špeciálne služba</t>
  </si>
  <si>
    <t>Ostatné poplatky</t>
  </si>
  <si>
    <t>Odmeny hasičov</t>
  </si>
  <si>
    <t>Mzdy, platy</t>
  </si>
  <si>
    <t>Poplatky</t>
  </si>
  <si>
    <t>Údržba traktora</t>
  </si>
  <si>
    <t>Učebné pomocky</t>
  </si>
  <si>
    <t>ŠJ-upadate</t>
  </si>
  <si>
    <t>Aktivačná činnosť</t>
  </si>
  <si>
    <t>61,62,63</t>
  </si>
  <si>
    <t>Sociálne znevýhodnené prostredie</t>
  </si>
  <si>
    <t>Socialne znevýhodnené prostredie</t>
  </si>
  <si>
    <t>Škola v prírode</t>
  </si>
  <si>
    <t>Odvádzanie odp.vôd</t>
  </si>
  <si>
    <t xml:space="preserve">Za porušenie predpisov </t>
  </si>
  <si>
    <t>04.1.2</t>
  </si>
  <si>
    <t xml:space="preserve">                   Štvrtok na Ostrove</t>
  </si>
  <si>
    <t>Za pedaj separovaný zber</t>
  </si>
  <si>
    <t>Aktivácia § 52</t>
  </si>
  <si>
    <t>Register adries</t>
  </si>
  <si>
    <t>Pokuty a penále</t>
  </si>
  <si>
    <t>Oprava kosačky</t>
  </si>
  <si>
    <t>10.4.0.</t>
  </si>
  <si>
    <t>Chodníky</t>
  </si>
  <si>
    <t>Rekonšturkcia strechy TJ</t>
  </si>
  <si>
    <t>Požiarna ochrana</t>
  </si>
  <si>
    <t>Učebnice</t>
  </si>
  <si>
    <t>II. úprava</t>
  </si>
  <si>
    <t>II.</t>
  </si>
  <si>
    <t>po úprave</t>
  </si>
  <si>
    <t>rozpočtu</t>
  </si>
  <si>
    <t>ZSE nadácia-Čakanie Vianoc</t>
  </si>
  <si>
    <t>Predaj pozemkov -školská ulica</t>
  </si>
  <si>
    <t>Prepravné a prenájom. dopr.</t>
  </si>
  <si>
    <t>Revízie, kontroly</t>
  </si>
  <si>
    <t>Jednotlivci</t>
  </si>
  <si>
    <t>Údržba ciest</t>
  </si>
  <si>
    <t>Špecialne služby</t>
  </si>
  <si>
    <t xml:space="preserve">Oprava a údržba </t>
  </si>
  <si>
    <t>ČakanieVianoc</t>
  </si>
  <si>
    <t>Rekonštrukcia strechy MŠ</t>
  </si>
  <si>
    <t>Výpočotvá technika</t>
  </si>
  <si>
    <t>Pasportizácia</t>
  </si>
  <si>
    <t>Nedoplatky sociálne poistenie+energia</t>
  </si>
  <si>
    <t>08.20.</t>
  </si>
  <si>
    <t>Projekt KD</t>
  </si>
  <si>
    <t>Iné príjmy refak.energie</t>
  </si>
  <si>
    <t>Iné príjmy-Most For</t>
  </si>
  <si>
    <t>Pozemky</t>
  </si>
  <si>
    <t>Špecialny material</t>
  </si>
  <si>
    <t>Výdavky-deň obce</t>
  </si>
  <si>
    <t>Štúdia posudky</t>
  </si>
  <si>
    <t xml:space="preserve">Školenia, kurzy, semináre </t>
  </si>
  <si>
    <t>Vianočná výzdoba</t>
  </si>
  <si>
    <t>Revízie kontroly</t>
  </si>
  <si>
    <t>III.</t>
  </si>
  <si>
    <t>RZZP- preplatok</t>
  </si>
  <si>
    <t>Granty</t>
  </si>
  <si>
    <t>06.20</t>
  </si>
  <si>
    <t>III. úprava</t>
  </si>
  <si>
    <t>Veľký park-elakt.časť zavlažovania</t>
  </si>
  <si>
    <t>Revitalizácia veľkého parku-projekt</t>
  </si>
  <si>
    <t>Príjem z telocvične</t>
  </si>
  <si>
    <t>Údržba web stránky</t>
  </si>
  <si>
    <t>Lekárske vyšetrenie</t>
  </si>
  <si>
    <t>Soc. Výpomoc občanom</t>
  </si>
  <si>
    <t>UPSVAR hmotná nudza školské potreby</t>
  </si>
  <si>
    <t xml:space="preserve">  </t>
  </si>
  <si>
    <t>Vyhodnotenie</t>
  </si>
  <si>
    <t>k 31.12.2016</t>
  </si>
  <si>
    <t>Skutočnosť</t>
  </si>
  <si>
    <t xml:space="preserve">   Vyhodnotenie rozpočtu k 31.12.2016</t>
  </si>
  <si>
    <t>V Štvrtku na Ostrove, 30.01.2016</t>
  </si>
  <si>
    <t>Vyhodnotenie rozpočtu k 31.12.2016</t>
  </si>
  <si>
    <t>Vvhodnotenie rozpočtu k 31. 12. 2016</t>
  </si>
  <si>
    <t>%</t>
  </si>
  <si>
    <t>Plnenia</t>
  </si>
  <si>
    <t>Čerpania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</si>
</sst>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_S_k"/>
    <numFmt numFmtId="181" formatCode="_-* #,##0.00\ [$Sk-41B]_-;\-* #,##0.00\ [$Sk-41B]_-;_-* &quot;-&quot;??\ [$Sk-41B]_-;_-@_-"/>
    <numFmt numFmtId="182" formatCode="_-* #,##0.00\ [$€-1]_-;\-* #,##0.00\ [$€-1]_-;_-* &quot;-&quot;??\ [$€-1]_-;_-@_-"/>
    <numFmt numFmtId="183" formatCode="#,##0.00_ ;\-#,##0.00\ "/>
    <numFmt numFmtId="184" formatCode="#,##0\ _S_k"/>
    <numFmt numFmtId="185" formatCode="_-* #,##0.00\ [$€-41B]_-;\-* #,##0.00\ [$€-41B]_-;_-* &quot;-&quot;??\ [$€-41B]_-;_-@_-"/>
    <numFmt numFmtId="186" formatCode="_-* #,##0.0\ _€_-;\-* #,##0.0\ _€_-;_-* &quot;-&quot;??\ _€_-;_-@_-"/>
    <numFmt numFmtId="187" formatCode="_-* #,##0\ _€_-;\-* #,##0\ _€_-;_-* &quot;-&quot;??\ _€_-;_-@_-"/>
    <numFmt numFmtId="188" formatCode="_-* #,##0.000\ _€_-;\-* #,##0.000\ _€_-;_-* &quot;-&quot;??\ _€_-;_-@_-"/>
    <numFmt numFmtId="189" formatCode="_-* #,##0.0\ [$€-1]_-;\-* #,##0.0\ [$€-1]_-;_-* &quot;-&quot;??\ [$€-1]_-;_-@_-"/>
    <numFmt numFmtId="190" formatCode="_-* #,##0\ [$€-1]_-;\-* #,##0\ [$€-1]_-;_-* &quot;-&quot;??\ [$€-1]_-;_-@_-"/>
    <numFmt numFmtId="191" formatCode="0.0"/>
    <numFmt numFmtId="192" formatCode="#,##0.0\ _S_k"/>
    <numFmt numFmtId="193" formatCode="[$-41B]d\.\ mmmm\ yyyy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6"/>
      <name val="Arial"/>
      <family val="2"/>
    </font>
    <font>
      <sz val="12"/>
      <color indexed="36"/>
      <name val="Times New Roman"/>
      <family val="1"/>
    </font>
    <font>
      <b/>
      <sz val="14"/>
      <color indexed="8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double"/>
      <top style="medium"/>
      <bottom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double"/>
      <top/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/>
      <bottom style="medium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medium"/>
      <bottom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3" borderId="8" applyNumberFormat="0" applyAlignment="0" applyProtection="0"/>
    <xf numFmtId="0" fontId="70" fillId="24" borderId="8" applyNumberFormat="0" applyAlignment="0" applyProtection="0"/>
    <xf numFmtId="0" fontId="71" fillId="24" borderId="9" applyNumberFormat="0" applyAlignment="0" applyProtection="0"/>
    <xf numFmtId="0" fontId="72" fillId="0" borderId="0" applyNumberFormat="0" applyFill="0" applyBorder="0" applyAlignment="0" applyProtection="0"/>
    <xf numFmtId="0" fontId="7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</cellStyleXfs>
  <cellXfs count="49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184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187" fontId="4" fillId="0" borderId="15" xfId="33" applyNumberFormat="1" applyFont="1" applyBorder="1" applyAlignment="1">
      <alignment vertical="center"/>
    </xf>
    <xf numFmtId="0" fontId="3" fillId="34" borderId="10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187" fontId="3" fillId="0" borderId="15" xfId="33" applyNumberFormat="1" applyFont="1" applyBorder="1" applyAlignment="1">
      <alignment horizontal="left"/>
    </xf>
    <xf numFmtId="187" fontId="4" fillId="0" borderId="15" xfId="3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left"/>
    </xf>
    <xf numFmtId="187" fontId="4" fillId="33" borderId="17" xfId="0" applyNumberFormat="1" applyFont="1" applyFill="1" applyBorder="1" applyAlignment="1">
      <alignment horizontal="left"/>
    </xf>
    <xf numFmtId="187" fontId="4" fillId="33" borderId="17" xfId="33" applyNumberFormat="1" applyFont="1" applyFill="1" applyBorder="1" applyAlignment="1">
      <alignment horizontal="left"/>
    </xf>
    <xf numFmtId="187" fontId="4" fillId="33" borderId="13" xfId="0" applyNumberFormat="1" applyFont="1" applyFill="1" applyBorder="1" applyAlignment="1">
      <alignment horizontal="left"/>
    </xf>
    <xf numFmtId="187" fontId="4" fillId="33" borderId="11" xfId="0" applyNumberFormat="1" applyFont="1" applyFill="1" applyBorder="1" applyAlignment="1">
      <alignment horizontal="left"/>
    </xf>
    <xf numFmtId="187" fontId="4" fillId="33" borderId="12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182" fontId="9" fillId="32" borderId="11" xfId="0" applyNumberFormat="1" applyFont="1" applyFill="1" applyBorder="1" applyAlignment="1">
      <alignment horizontal="center"/>
    </xf>
    <xf numFmtId="184" fontId="9" fillId="32" borderId="11" xfId="0" applyNumberFormat="1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180" fontId="9" fillId="33" borderId="19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/>
    </xf>
    <xf numFmtId="187" fontId="9" fillId="0" borderId="15" xfId="33" applyNumberFormat="1" applyFont="1" applyBorder="1" applyAlignment="1">
      <alignment/>
    </xf>
    <xf numFmtId="187" fontId="9" fillId="0" borderId="20" xfId="33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187" fontId="9" fillId="0" borderId="17" xfId="33" applyNumberFormat="1" applyFont="1" applyBorder="1" applyAlignment="1">
      <alignment/>
    </xf>
    <xf numFmtId="187" fontId="9" fillId="0" borderId="19" xfId="33" applyNumberFormat="1" applyFont="1" applyBorder="1" applyAlignment="1">
      <alignment horizontal="center"/>
    </xf>
    <xf numFmtId="187" fontId="9" fillId="33" borderId="21" xfId="33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32" borderId="16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187" fontId="9" fillId="32" borderId="17" xfId="33" applyNumberFormat="1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187" fontId="9" fillId="34" borderId="0" xfId="33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22" xfId="0" applyFont="1" applyBorder="1" applyAlignment="1">
      <alignment horizontal="left"/>
    </xf>
    <xf numFmtId="187" fontId="9" fillId="33" borderId="23" xfId="33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187" fontId="9" fillId="0" borderId="0" xfId="33" applyNumberFormat="1" applyFont="1" applyBorder="1" applyAlignment="1">
      <alignment/>
    </xf>
    <xf numFmtId="187" fontId="9" fillId="0" borderId="18" xfId="33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87" fontId="9" fillId="0" borderId="0" xfId="33" applyNumberFormat="1" applyFont="1" applyFill="1" applyAlignment="1">
      <alignment/>
    </xf>
    <xf numFmtId="0" fontId="6" fillId="0" borderId="2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7" fontId="9" fillId="0" borderId="15" xfId="33" applyNumberFormat="1" applyFont="1" applyFill="1" applyBorder="1" applyAlignment="1">
      <alignment/>
    </xf>
    <xf numFmtId="187" fontId="6" fillId="0" borderId="0" xfId="33" applyNumberFormat="1" applyFont="1" applyAlignment="1">
      <alignment/>
    </xf>
    <xf numFmtId="180" fontId="9" fillId="35" borderId="10" xfId="0" applyNumberFormat="1" applyFont="1" applyFill="1" applyBorder="1" applyAlignment="1">
      <alignment vertical="center"/>
    </xf>
    <xf numFmtId="0" fontId="9" fillId="32" borderId="15" xfId="0" applyFont="1" applyFill="1" applyBorder="1" applyAlignment="1">
      <alignment/>
    </xf>
    <xf numFmtId="187" fontId="9" fillId="32" borderId="15" xfId="33" applyNumberFormat="1" applyFont="1" applyFill="1" applyBorder="1" applyAlignment="1">
      <alignment/>
    </xf>
    <xf numFmtId="180" fontId="9" fillId="0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/>
    </xf>
    <xf numFmtId="187" fontId="6" fillId="0" borderId="25" xfId="33" applyNumberFormat="1" applyFont="1" applyBorder="1" applyAlignment="1">
      <alignment/>
    </xf>
    <xf numFmtId="0" fontId="13" fillId="35" borderId="26" xfId="0" applyFont="1" applyFill="1" applyBorder="1" applyAlignment="1">
      <alignment horizontal="center"/>
    </xf>
    <xf numFmtId="0" fontId="9" fillId="34" borderId="27" xfId="46" applyFont="1" applyFill="1" applyBorder="1" applyAlignment="1">
      <alignment horizontal="left"/>
      <protection/>
    </xf>
    <xf numFmtId="0" fontId="9" fillId="34" borderId="27" xfId="46" applyFont="1" applyFill="1" applyBorder="1">
      <alignment/>
      <protection/>
    </xf>
    <xf numFmtId="0" fontId="9" fillId="0" borderId="15" xfId="46" applyFont="1" applyFill="1" applyBorder="1" applyAlignment="1">
      <alignment horizontal="left"/>
      <protection/>
    </xf>
    <xf numFmtId="0" fontId="9" fillId="0" borderId="15" xfId="46" applyFont="1" applyFill="1" applyBorder="1">
      <alignment/>
      <protection/>
    </xf>
    <xf numFmtId="0" fontId="9" fillId="0" borderId="15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/>
    </xf>
    <xf numFmtId="15" fontId="9" fillId="34" borderId="15" xfId="0" applyNumberFormat="1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187" fontId="13" fillId="34" borderId="15" xfId="33" applyNumberFormat="1" applyFont="1" applyFill="1" applyBorder="1" applyAlignment="1">
      <alignment horizontal="center"/>
    </xf>
    <xf numFmtId="187" fontId="12" fillId="0" borderId="29" xfId="33" applyNumberFormat="1" applyFont="1" applyBorder="1" applyAlignment="1">
      <alignment/>
    </xf>
    <xf numFmtId="187" fontId="12" fillId="0" borderId="15" xfId="33" applyNumberFormat="1" applyFont="1" applyBorder="1" applyAlignment="1">
      <alignment/>
    </xf>
    <xf numFmtId="0" fontId="6" fillId="35" borderId="30" xfId="0" applyFont="1" applyFill="1" applyBorder="1" applyAlignment="1">
      <alignment/>
    </xf>
    <xf numFmtId="187" fontId="7" fillId="35" borderId="31" xfId="33" applyNumberFormat="1" applyFont="1" applyFill="1" applyBorder="1" applyAlignment="1">
      <alignment/>
    </xf>
    <xf numFmtId="187" fontId="7" fillId="35" borderId="17" xfId="33" applyNumberFormat="1" applyFont="1" applyFill="1" applyBorder="1" applyAlignment="1">
      <alignment/>
    </xf>
    <xf numFmtId="0" fontId="9" fillId="34" borderId="29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187" fontId="9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187" fontId="4" fillId="0" borderId="0" xfId="33" applyNumberFormat="1" applyFont="1" applyFill="1" applyBorder="1" applyAlignment="1">
      <alignment horizontal="left"/>
    </xf>
    <xf numFmtId="43" fontId="4" fillId="0" borderId="0" xfId="33" applyNumberFormat="1" applyFont="1" applyFill="1" applyBorder="1" applyAlignment="1">
      <alignment horizontal="left"/>
    </xf>
    <xf numFmtId="0" fontId="9" fillId="32" borderId="32" xfId="0" applyFont="1" applyFill="1" applyBorder="1" applyAlignment="1">
      <alignment horizontal="center"/>
    </xf>
    <xf numFmtId="180" fontId="9" fillId="35" borderId="22" xfId="0" applyNumberFormat="1" applyFont="1" applyFill="1" applyBorder="1" applyAlignment="1">
      <alignment vertical="center"/>
    </xf>
    <xf numFmtId="0" fontId="9" fillId="32" borderId="33" xfId="0" applyFont="1" applyFill="1" applyBorder="1" applyAlignment="1">
      <alignment/>
    </xf>
    <xf numFmtId="187" fontId="9" fillId="32" borderId="34" xfId="33" applyNumberFormat="1" applyFont="1" applyFill="1" applyBorder="1" applyAlignment="1">
      <alignment/>
    </xf>
    <xf numFmtId="187" fontId="3" fillId="0" borderId="20" xfId="33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87" fontId="4" fillId="33" borderId="25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35" borderId="26" xfId="0" applyFont="1" applyFill="1" applyBorder="1" applyAlignment="1">
      <alignment horizontal="center"/>
    </xf>
    <xf numFmtId="0" fontId="19" fillId="35" borderId="3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3" fillId="35" borderId="36" xfId="0" applyFont="1" applyFill="1" applyBorder="1" applyAlignment="1">
      <alignment horizontal="center"/>
    </xf>
    <xf numFmtId="0" fontId="13" fillId="35" borderId="36" xfId="0" applyFont="1" applyFill="1" applyBorder="1" applyAlignment="1">
      <alignment/>
    </xf>
    <xf numFmtId="0" fontId="9" fillId="34" borderId="37" xfId="46" applyFont="1" applyFill="1" applyBorder="1" applyAlignment="1">
      <alignment horizontal="right"/>
      <protection/>
    </xf>
    <xf numFmtId="0" fontId="9" fillId="0" borderId="10" xfId="46" applyFont="1" applyFill="1" applyBorder="1" applyAlignment="1">
      <alignment horizontal="right"/>
      <protection/>
    </xf>
    <xf numFmtId="0" fontId="9" fillId="0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9" fillId="0" borderId="16" xfId="0" applyFont="1" applyBorder="1" applyAlignment="1">
      <alignment horizontal="right"/>
    </xf>
    <xf numFmtId="0" fontId="8" fillId="32" borderId="16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 vertical="center"/>
    </xf>
    <xf numFmtId="180" fontId="9" fillId="35" borderId="10" xfId="0" applyNumberFormat="1" applyFont="1" applyFill="1" applyBorder="1" applyAlignment="1">
      <alignment horizontal="right" vertical="center"/>
    </xf>
    <xf numFmtId="180" fontId="9" fillId="35" borderId="22" xfId="0" applyNumberFormat="1" applyFont="1" applyFill="1" applyBorder="1" applyAlignment="1">
      <alignment horizontal="right" vertical="center"/>
    </xf>
    <xf numFmtId="180" fontId="9" fillId="0" borderId="16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/>
    </xf>
    <xf numFmtId="19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92" fontId="9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87" fontId="8" fillId="0" borderId="0" xfId="33" applyNumberFormat="1" applyFont="1" applyFill="1" applyBorder="1" applyAlignment="1">
      <alignment vertical="center"/>
    </xf>
    <xf numFmtId="187" fontId="9" fillId="0" borderId="0" xfId="3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87" fontId="8" fillId="0" borderId="0" xfId="33" applyNumberFormat="1" applyFont="1" applyFill="1" applyBorder="1" applyAlignment="1">
      <alignment/>
    </xf>
    <xf numFmtId="44" fontId="8" fillId="0" borderId="0" xfId="38" applyFont="1" applyFill="1" applyBorder="1" applyAlignment="1">
      <alignment/>
    </xf>
    <xf numFmtId="192" fontId="10" fillId="0" borderId="0" xfId="49" applyNumberFormat="1" applyFont="1" applyFill="1" applyBorder="1" applyAlignment="1">
      <alignment/>
    </xf>
    <xf numFmtId="182" fontId="10" fillId="0" borderId="0" xfId="49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92" fontId="13" fillId="0" borderId="0" xfId="33" applyNumberFormat="1" applyFont="1" applyFill="1" applyBorder="1" applyAlignment="1">
      <alignment horizontal="center"/>
    </xf>
    <xf numFmtId="182" fontId="11" fillId="0" borderId="0" xfId="49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9" fillId="0" borderId="39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34" borderId="10" xfId="0" applyFont="1" applyFill="1" applyBorder="1" applyAlignment="1" quotePrefix="1">
      <alignment horizontal="right"/>
    </xf>
    <xf numFmtId="0" fontId="9" fillId="34" borderId="15" xfId="0" applyFont="1" applyFill="1" applyBorder="1" applyAlignment="1">
      <alignment/>
    </xf>
    <xf numFmtId="0" fontId="17" fillId="0" borderId="0" xfId="0" applyFont="1" applyAlignment="1">
      <alignment/>
    </xf>
    <xf numFmtId="187" fontId="4" fillId="36" borderId="15" xfId="33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187" fontId="4" fillId="36" borderId="15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9" fillId="0" borderId="29" xfId="46" applyFont="1" applyFill="1" applyBorder="1" applyAlignment="1" quotePrefix="1">
      <alignment horizontal="right"/>
      <protection/>
    </xf>
    <xf numFmtId="0" fontId="9" fillId="34" borderId="29" xfId="0" applyFont="1" applyFill="1" applyBorder="1" applyAlignment="1" quotePrefix="1">
      <alignment horizontal="right"/>
    </xf>
    <xf numFmtId="0" fontId="9" fillId="34" borderId="41" xfId="46" applyFont="1" applyFill="1" applyBorder="1" applyAlignment="1" quotePrefix="1">
      <alignment horizontal="right"/>
      <protection/>
    </xf>
    <xf numFmtId="0" fontId="9" fillId="0" borderId="29" xfId="0" applyFont="1" applyFill="1" applyBorder="1" applyAlignment="1" quotePrefix="1">
      <alignment horizontal="right"/>
    </xf>
    <xf numFmtId="0" fontId="8" fillId="34" borderId="29" xfId="0" applyFont="1" applyFill="1" applyBorder="1" applyAlignment="1" quotePrefix="1">
      <alignment horizontal="right"/>
    </xf>
    <xf numFmtId="0" fontId="18" fillId="33" borderId="10" xfId="0" applyFont="1" applyFill="1" applyBorder="1" applyAlignment="1" quotePrefix="1">
      <alignment horizontal="right"/>
    </xf>
    <xf numFmtId="0" fontId="18" fillId="33" borderId="29" xfId="0" applyFont="1" applyFill="1" applyBorder="1" applyAlignment="1" quotePrefix="1">
      <alignment horizontal="right"/>
    </xf>
    <xf numFmtId="0" fontId="18" fillId="33" borderId="15" xfId="0" applyFont="1" applyFill="1" applyBorder="1" applyAlignment="1">
      <alignment horizontal="left"/>
    </xf>
    <xf numFmtId="0" fontId="18" fillId="33" borderId="15" xfId="0" applyFont="1" applyFill="1" applyBorder="1" applyAlignment="1">
      <alignment/>
    </xf>
    <xf numFmtId="0" fontId="13" fillId="33" borderId="38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0" xfId="47" applyFont="1" applyFill="1" applyBorder="1" applyAlignment="1">
      <alignment horizontal="center"/>
      <protection/>
    </xf>
    <xf numFmtId="0" fontId="8" fillId="33" borderId="42" xfId="0" applyFont="1" applyFill="1" applyBorder="1" applyAlignment="1">
      <alignment horizontal="center"/>
    </xf>
    <xf numFmtId="187" fontId="12" fillId="37" borderId="27" xfId="33" applyNumberFormat="1" applyFont="1" applyFill="1" applyBorder="1" applyAlignment="1">
      <alignment/>
    </xf>
    <xf numFmtId="187" fontId="12" fillId="37" borderId="27" xfId="33" applyNumberFormat="1" applyFont="1" applyFill="1" applyBorder="1" applyAlignment="1">
      <alignment/>
    </xf>
    <xf numFmtId="0" fontId="9" fillId="37" borderId="10" xfId="46" applyFont="1" applyFill="1" applyBorder="1" applyAlignment="1" quotePrefix="1">
      <alignment horizontal="right"/>
      <protection/>
    </xf>
    <xf numFmtId="0" fontId="9" fillId="37" borderId="10" xfId="0" applyFont="1" applyFill="1" applyBorder="1" applyAlignment="1">
      <alignment horizontal="right"/>
    </xf>
    <xf numFmtId="0" fontId="9" fillId="37" borderId="15" xfId="0" applyFont="1" applyFill="1" applyBorder="1" applyAlignment="1">
      <alignment horizontal="left"/>
    </xf>
    <xf numFmtId="0" fontId="8" fillId="37" borderId="10" xfId="0" applyFont="1" applyFill="1" applyBorder="1" applyAlignment="1">
      <alignment horizontal="right"/>
    </xf>
    <xf numFmtId="0" fontId="8" fillId="37" borderId="29" xfId="0" applyFont="1" applyFill="1" applyBorder="1" applyAlignment="1">
      <alignment horizontal="left"/>
    </xf>
    <xf numFmtId="0" fontId="9" fillId="37" borderId="10" xfId="0" applyFont="1" applyFill="1" applyBorder="1" applyAlignment="1" quotePrefix="1">
      <alignment horizontal="right"/>
    </xf>
    <xf numFmtId="0" fontId="9" fillId="37" borderId="29" xfId="0" applyFont="1" applyFill="1" applyBorder="1" applyAlignment="1">
      <alignment horizontal="left"/>
    </xf>
    <xf numFmtId="187" fontId="9" fillId="36" borderId="15" xfId="33" applyNumberFormat="1" applyFont="1" applyFill="1" applyBorder="1" applyAlignment="1">
      <alignment/>
    </xf>
    <xf numFmtId="187" fontId="12" fillId="34" borderId="15" xfId="33" applyNumberFormat="1" applyFont="1" applyFill="1" applyBorder="1" applyAlignment="1">
      <alignment/>
    </xf>
    <xf numFmtId="187" fontId="12" fillId="34" borderId="15" xfId="33" applyNumberFormat="1" applyFont="1" applyFill="1" applyBorder="1" applyAlignment="1">
      <alignment horizontal="center"/>
    </xf>
    <xf numFmtId="187" fontId="12" fillId="0" borderId="15" xfId="33" applyNumberFormat="1" applyFont="1" applyFill="1" applyBorder="1" applyAlignment="1">
      <alignment horizontal="center"/>
    </xf>
    <xf numFmtId="187" fontId="9" fillId="34" borderId="15" xfId="33" applyNumberFormat="1" applyFont="1" applyFill="1" applyBorder="1" applyAlignment="1">
      <alignment horizontal="center"/>
    </xf>
    <xf numFmtId="187" fontId="9" fillId="37" borderId="15" xfId="46" applyNumberFormat="1" applyFont="1" applyFill="1" applyBorder="1" applyAlignment="1">
      <alignment horizontal="center"/>
      <protection/>
    </xf>
    <xf numFmtId="187" fontId="9" fillId="0" borderId="15" xfId="33" applyNumberFormat="1" applyFont="1" applyFill="1" applyBorder="1" applyAlignment="1">
      <alignment horizontal="center"/>
    </xf>
    <xf numFmtId="187" fontId="8" fillId="33" borderId="15" xfId="33" applyNumberFormat="1" applyFont="1" applyFill="1" applyBorder="1" applyAlignment="1">
      <alignment horizontal="center"/>
    </xf>
    <xf numFmtId="187" fontId="9" fillId="37" borderId="15" xfId="33" applyNumberFormat="1" applyFont="1" applyFill="1" applyBorder="1" applyAlignment="1">
      <alignment horizontal="center"/>
    </xf>
    <xf numFmtId="187" fontId="9" fillId="37" borderId="15" xfId="0" applyNumberFormat="1" applyFont="1" applyFill="1" applyBorder="1" applyAlignment="1">
      <alignment horizontal="center"/>
    </xf>
    <xf numFmtId="187" fontId="9" fillId="36" borderId="15" xfId="33" applyNumberFormat="1" applyFont="1" applyFill="1" applyBorder="1" applyAlignment="1">
      <alignment horizontal="center"/>
    </xf>
    <xf numFmtId="187" fontId="12" fillId="34" borderId="29" xfId="33" applyNumberFormat="1" applyFont="1" applyFill="1" applyBorder="1" applyAlignment="1">
      <alignment/>
    </xf>
    <xf numFmtId="0" fontId="13" fillId="35" borderId="43" xfId="0" applyFont="1" applyFill="1" applyBorder="1" applyAlignment="1">
      <alignment horizontal="center"/>
    </xf>
    <xf numFmtId="187" fontId="13" fillId="37" borderId="27" xfId="33" applyNumberFormat="1" applyFont="1" applyFill="1" applyBorder="1" applyAlignment="1">
      <alignment/>
    </xf>
    <xf numFmtId="0" fontId="21" fillId="0" borderId="10" xfId="46" applyFont="1" applyFill="1" applyBorder="1" applyAlignment="1">
      <alignment horizontal="right"/>
      <protection/>
    </xf>
    <xf numFmtId="0" fontId="21" fillId="34" borderId="41" xfId="46" applyFont="1" applyFill="1" applyBorder="1" applyAlignment="1" quotePrefix="1">
      <alignment horizontal="right"/>
      <protection/>
    </xf>
    <xf numFmtId="0" fontId="13" fillId="0" borderId="15" xfId="46" applyFont="1" applyFill="1" applyBorder="1" applyAlignment="1">
      <alignment horizontal="left"/>
      <protection/>
    </xf>
    <xf numFmtId="0" fontId="13" fillId="0" borderId="15" xfId="46" applyFont="1" applyFill="1" applyBorder="1">
      <alignment/>
      <protection/>
    </xf>
    <xf numFmtId="0" fontId="8" fillId="0" borderId="15" xfId="46" applyFont="1" applyFill="1" applyBorder="1" applyAlignment="1">
      <alignment horizontal="left"/>
      <protection/>
    </xf>
    <xf numFmtId="0" fontId="8" fillId="0" borderId="15" xfId="46" applyFont="1" applyFill="1" applyBorder="1">
      <alignment/>
      <protection/>
    </xf>
    <xf numFmtId="0" fontId="22" fillId="0" borderId="10" xfId="46" applyFont="1" applyFill="1" applyBorder="1" applyAlignment="1">
      <alignment horizontal="right"/>
      <protection/>
    </xf>
    <xf numFmtId="0" fontId="8" fillId="0" borderId="41" xfId="46" applyFont="1" applyFill="1" applyBorder="1" applyAlignment="1" quotePrefix="1">
      <alignment horizontal="right"/>
      <protection/>
    </xf>
    <xf numFmtId="187" fontId="8" fillId="0" borderId="15" xfId="33" applyNumberFormat="1" applyFont="1" applyFill="1" applyBorder="1" applyAlignment="1">
      <alignment horizontal="center"/>
    </xf>
    <xf numFmtId="0" fontId="8" fillId="37" borderId="15" xfId="46" applyFont="1" applyFill="1" applyBorder="1" applyAlignment="1">
      <alignment horizontal="left"/>
      <protection/>
    </xf>
    <xf numFmtId="0" fontId="8" fillId="37" borderId="15" xfId="46" applyFont="1" applyFill="1" applyBorder="1">
      <alignment/>
      <protection/>
    </xf>
    <xf numFmtId="49" fontId="13" fillId="37" borderId="41" xfId="33" applyNumberFormat="1" applyFont="1" applyFill="1" applyBorder="1" applyAlignment="1">
      <alignment horizontal="right"/>
    </xf>
    <xf numFmtId="0" fontId="9" fillId="37" borderId="10" xfId="46" applyFont="1" applyFill="1" applyBorder="1" applyAlignment="1">
      <alignment horizontal="right"/>
      <protection/>
    </xf>
    <xf numFmtId="0" fontId="9" fillId="37" borderId="15" xfId="46" applyFont="1" applyFill="1" applyBorder="1" applyAlignment="1">
      <alignment horizontal="left"/>
      <protection/>
    </xf>
    <xf numFmtId="0" fontId="8" fillId="37" borderId="10" xfId="46" applyFont="1" applyFill="1" applyBorder="1" applyAlignment="1">
      <alignment horizontal="right"/>
      <protection/>
    </xf>
    <xf numFmtId="49" fontId="8" fillId="37" borderId="41" xfId="46" applyNumberFormat="1" applyFont="1" applyFill="1" applyBorder="1" applyAlignment="1" quotePrefix="1">
      <alignment horizontal="right"/>
      <protection/>
    </xf>
    <xf numFmtId="49" fontId="8" fillId="0" borderId="41" xfId="46" applyNumberFormat="1" applyFont="1" applyFill="1" applyBorder="1" applyAlignment="1" quotePrefix="1">
      <alignment horizontal="right"/>
      <protection/>
    </xf>
    <xf numFmtId="0" fontId="8" fillId="37" borderId="15" xfId="0" applyFont="1" applyFill="1" applyBorder="1" applyAlignment="1">
      <alignment horizontal="left"/>
    </xf>
    <xf numFmtId="0" fontId="8" fillId="37" borderId="15" xfId="0" applyFont="1" applyFill="1" applyBorder="1" applyAlignment="1">
      <alignment/>
    </xf>
    <xf numFmtId="49" fontId="9" fillId="0" borderId="29" xfId="0" applyNumberFormat="1" applyFont="1" applyFill="1" applyBorder="1" applyAlignment="1" quotePrefix="1">
      <alignment horizontal="right"/>
    </xf>
    <xf numFmtId="49" fontId="8" fillId="37" borderId="29" xfId="0" applyNumberFormat="1" applyFont="1" applyFill="1" applyBorder="1" applyAlignment="1" quotePrefix="1">
      <alignment horizontal="right"/>
    </xf>
    <xf numFmtId="0" fontId="8" fillId="37" borderId="29" xfId="0" applyFont="1" applyFill="1" applyBorder="1" applyAlignment="1" quotePrefix="1">
      <alignment horizontal="right"/>
    </xf>
    <xf numFmtId="187" fontId="9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23" fillId="0" borderId="0" xfId="0" applyFont="1" applyAlignment="1">
      <alignment/>
    </xf>
    <xf numFmtId="14" fontId="15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35" borderId="44" xfId="0" applyFont="1" applyFill="1" applyBorder="1" applyAlignment="1">
      <alignment horizontal="center"/>
    </xf>
    <xf numFmtId="0" fontId="8" fillId="0" borderId="29" xfId="0" applyFont="1" applyFill="1" applyBorder="1" applyAlignment="1" quotePrefix="1">
      <alignment horizontal="right"/>
    </xf>
    <xf numFmtId="0" fontId="9" fillId="0" borderId="10" xfId="0" applyFont="1" applyFill="1" applyBorder="1" applyAlignment="1" quotePrefix="1">
      <alignment horizontal="right"/>
    </xf>
    <xf numFmtId="0" fontId="8" fillId="37" borderId="10" xfId="0" applyFont="1" applyFill="1" applyBorder="1" applyAlignment="1" quotePrefix="1">
      <alignment horizontal="right"/>
    </xf>
    <xf numFmtId="0" fontId="18" fillId="37" borderId="29" xfId="0" applyFont="1" applyFill="1" applyBorder="1" applyAlignment="1">
      <alignment horizontal="left"/>
    </xf>
    <xf numFmtId="0" fontId="18" fillId="37" borderId="15" xfId="0" applyFont="1" applyFill="1" applyBorder="1" applyAlignment="1">
      <alignment/>
    </xf>
    <xf numFmtId="187" fontId="8" fillId="37" borderId="15" xfId="33" applyNumberFormat="1" applyFont="1" applyFill="1" applyBorder="1" applyAlignment="1">
      <alignment horizontal="center"/>
    </xf>
    <xf numFmtId="187" fontId="9" fillId="0" borderId="33" xfId="33" applyNumberFormat="1" applyFont="1" applyBorder="1" applyAlignment="1">
      <alignment/>
    </xf>
    <xf numFmtId="0" fontId="24" fillId="0" borderId="10" xfId="46" applyFont="1" applyFill="1" applyBorder="1" applyAlignment="1">
      <alignment horizontal="right"/>
      <protection/>
    </xf>
    <xf numFmtId="0" fontId="24" fillId="34" borderId="41" xfId="46" applyFont="1" applyFill="1" applyBorder="1" applyAlignment="1" quotePrefix="1">
      <alignment horizontal="right"/>
      <protection/>
    </xf>
    <xf numFmtId="0" fontId="12" fillId="0" borderId="10" xfId="46" applyFont="1" applyFill="1" applyBorder="1" applyAlignment="1">
      <alignment horizontal="right"/>
      <protection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25" fillId="37" borderId="29" xfId="0" applyFont="1" applyFill="1" applyBorder="1" applyAlignment="1">
      <alignment horizontal="left"/>
    </xf>
    <xf numFmtId="49" fontId="13" fillId="37" borderId="41" xfId="46" applyNumberFormat="1" applyFont="1" applyFill="1" applyBorder="1" applyAlignment="1" quotePrefix="1">
      <alignment horizontal="right"/>
      <protection/>
    </xf>
    <xf numFmtId="187" fontId="13" fillId="37" borderId="15" xfId="33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187" fontId="9" fillId="34" borderId="15" xfId="33" applyNumberFormat="1" applyFont="1" applyFill="1" applyBorder="1" applyAlignment="1">
      <alignment horizontal="left"/>
    </xf>
    <xf numFmtId="0" fontId="12" fillId="0" borderId="15" xfId="46" applyFont="1" applyFill="1" applyBorder="1">
      <alignment/>
      <protection/>
    </xf>
    <xf numFmtId="0" fontId="12" fillId="0" borderId="15" xfId="46" applyFont="1" applyFill="1" applyBorder="1" applyAlignment="1">
      <alignment horizontal="left"/>
      <protection/>
    </xf>
    <xf numFmtId="187" fontId="12" fillId="0" borderId="15" xfId="33" applyNumberFormat="1" applyFont="1" applyFill="1" applyBorder="1" applyAlignment="1">
      <alignment horizontal="center"/>
    </xf>
    <xf numFmtId="0" fontId="12" fillId="0" borderId="29" xfId="46" applyFont="1" applyFill="1" applyBorder="1" applyAlignment="1" quotePrefix="1">
      <alignment horizontal="right"/>
      <protection/>
    </xf>
    <xf numFmtId="0" fontId="12" fillId="0" borderId="41" xfId="46" applyFont="1" applyFill="1" applyBorder="1" applyAlignment="1" quotePrefix="1">
      <alignment horizontal="right"/>
      <protection/>
    </xf>
    <xf numFmtId="0" fontId="12" fillId="34" borderId="41" xfId="46" applyFont="1" applyFill="1" applyBorder="1" applyAlignment="1" quotePrefix="1">
      <alignment horizontal="right"/>
      <protection/>
    </xf>
    <xf numFmtId="0" fontId="6" fillId="34" borderId="45" xfId="0" applyFont="1" applyFill="1" applyBorder="1" applyAlignment="1">
      <alignment/>
    </xf>
    <xf numFmtId="0" fontId="9" fillId="32" borderId="46" xfId="0" applyFont="1" applyFill="1" applyBorder="1" applyAlignment="1">
      <alignment horizontal="center"/>
    </xf>
    <xf numFmtId="49" fontId="12" fillId="34" borderId="47" xfId="33" applyNumberFormat="1" applyFont="1" applyFill="1" applyBorder="1" applyAlignment="1">
      <alignment/>
    </xf>
    <xf numFmtId="0" fontId="9" fillId="0" borderId="48" xfId="0" applyFont="1" applyFill="1" applyBorder="1" applyAlignment="1">
      <alignment/>
    </xf>
    <xf numFmtId="187" fontId="9" fillId="0" borderId="49" xfId="33" applyNumberFormat="1" applyFont="1" applyFill="1" applyBorder="1" applyAlignment="1">
      <alignment/>
    </xf>
    <xf numFmtId="0" fontId="9" fillId="0" borderId="41" xfId="46" applyFont="1" applyFill="1" applyBorder="1" applyAlignment="1" quotePrefix="1">
      <alignment horizontal="right"/>
      <protection/>
    </xf>
    <xf numFmtId="0" fontId="12" fillId="0" borderId="15" xfId="46" applyFont="1" applyFill="1" applyBorder="1">
      <alignment/>
      <protection/>
    </xf>
    <xf numFmtId="0" fontId="8" fillId="37" borderId="15" xfId="0" applyFont="1" applyFill="1" applyBorder="1" applyAlignment="1">
      <alignment wrapText="1"/>
    </xf>
    <xf numFmtId="187" fontId="12" fillId="34" borderId="15" xfId="33" applyNumberFormat="1" applyFont="1" applyFill="1" applyBorder="1" applyAlignment="1">
      <alignment horizontal="center"/>
    </xf>
    <xf numFmtId="187" fontId="8" fillId="37" borderId="15" xfId="0" applyNumberFormat="1" applyFont="1" applyFill="1" applyBorder="1" applyAlignment="1">
      <alignment horizontal="center"/>
    </xf>
    <xf numFmtId="187" fontId="26" fillId="0" borderId="15" xfId="33" applyNumberFormat="1" applyFont="1" applyFill="1" applyBorder="1" applyAlignment="1">
      <alignment horizontal="center"/>
    </xf>
    <xf numFmtId="0" fontId="9" fillId="0" borderId="15" xfId="46" applyFont="1" applyFill="1" applyBorder="1" applyAlignment="1">
      <alignment wrapText="1"/>
      <protection/>
    </xf>
    <xf numFmtId="192" fontId="27" fillId="0" borderId="0" xfId="0" applyNumberFormat="1" applyFont="1" applyFill="1" applyAlignment="1">
      <alignment/>
    </xf>
    <xf numFmtId="187" fontId="13" fillId="32" borderId="41" xfId="33" applyNumberFormat="1" applyFont="1" applyFill="1" applyBorder="1" applyAlignment="1">
      <alignment/>
    </xf>
    <xf numFmtId="187" fontId="13" fillId="32" borderId="27" xfId="33" applyNumberFormat="1" applyFont="1" applyFill="1" applyBorder="1" applyAlignment="1">
      <alignment horizontal="left"/>
    </xf>
    <xf numFmtId="187" fontId="12" fillId="32" borderId="27" xfId="33" applyNumberFormat="1" applyFont="1" applyFill="1" applyBorder="1" applyAlignment="1">
      <alignment/>
    </xf>
    <xf numFmtId="0" fontId="9" fillId="32" borderId="37" xfId="46" applyFont="1" applyFill="1" applyBorder="1" applyAlignment="1">
      <alignment horizontal="right"/>
      <protection/>
    </xf>
    <xf numFmtId="0" fontId="8" fillId="32" borderId="41" xfId="46" applyFont="1" applyFill="1" applyBorder="1" applyAlignment="1" quotePrefix="1">
      <alignment horizontal="center"/>
      <protection/>
    </xf>
    <xf numFmtId="0" fontId="8" fillId="32" borderId="27" xfId="46" applyFont="1" applyFill="1" applyBorder="1" applyAlignment="1">
      <alignment horizontal="left"/>
      <protection/>
    </xf>
    <xf numFmtId="0" fontId="8" fillId="32" borderId="27" xfId="46" applyFont="1" applyFill="1" applyBorder="1">
      <alignment/>
      <protection/>
    </xf>
    <xf numFmtId="187" fontId="12" fillId="32" borderId="15" xfId="33" applyNumberFormat="1" applyFont="1" applyFill="1" applyBorder="1" applyAlignment="1">
      <alignment/>
    </xf>
    <xf numFmtId="0" fontId="9" fillId="32" borderId="10" xfId="46" applyFont="1" applyFill="1" applyBorder="1" applyAlignment="1">
      <alignment horizontal="right"/>
      <protection/>
    </xf>
    <xf numFmtId="0" fontId="8" fillId="32" borderId="15" xfId="46" applyFont="1" applyFill="1" applyBorder="1" applyAlignment="1">
      <alignment horizontal="left"/>
      <protection/>
    </xf>
    <xf numFmtId="0" fontId="8" fillId="32" borderId="15" xfId="46" applyFont="1" applyFill="1" applyBorder="1">
      <alignment/>
      <protection/>
    </xf>
    <xf numFmtId="187" fontId="9" fillId="32" borderId="15" xfId="33" applyNumberFormat="1" applyFont="1" applyFill="1" applyBorder="1" applyAlignment="1">
      <alignment horizontal="left"/>
    </xf>
    <xf numFmtId="0" fontId="21" fillId="32" borderId="10" xfId="46" applyFont="1" applyFill="1" applyBorder="1" applyAlignment="1">
      <alignment horizontal="right"/>
      <protection/>
    </xf>
    <xf numFmtId="0" fontId="8" fillId="32" borderId="41" xfId="46" applyFont="1" applyFill="1" applyBorder="1" applyAlignment="1" quotePrefix="1">
      <alignment horizontal="right"/>
      <protection/>
    </xf>
    <xf numFmtId="187" fontId="8" fillId="32" borderId="15" xfId="33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187" fontId="12" fillId="34" borderId="15" xfId="33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13" fillId="35" borderId="50" xfId="0" applyFont="1" applyFill="1" applyBorder="1" applyAlignment="1">
      <alignment horizontal="left"/>
    </xf>
    <xf numFmtId="0" fontId="13" fillId="35" borderId="51" xfId="0" applyFont="1" applyFill="1" applyBorder="1" applyAlignment="1">
      <alignment horizontal="left"/>
    </xf>
    <xf numFmtId="187" fontId="12" fillId="37" borderId="37" xfId="33" applyNumberFormat="1" applyFont="1" applyFill="1" applyBorder="1" applyAlignment="1">
      <alignment/>
    </xf>
    <xf numFmtId="187" fontId="12" fillId="32" borderId="37" xfId="33" applyNumberFormat="1" applyFont="1" applyFill="1" applyBorder="1" applyAlignment="1">
      <alignment/>
    </xf>
    <xf numFmtId="0" fontId="25" fillId="37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187" fontId="9" fillId="36" borderId="10" xfId="33" applyNumberFormat="1" applyFont="1" applyFill="1" applyBorder="1" applyAlignment="1">
      <alignment/>
    </xf>
    <xf numFmtId="187" fontId="21" fillId="37" borderId="16" xfId="33" applyNumberFormat="1" applyFont="1" applyFill="1" applyBorder="1" applyAlignment="1">
      <alignment/>
    </xf>
    <xf numFmtId="187" fontId="21" fillId="37" borderId="17" xfId="33" applyNumberFormat="1" applyFont="1" applyFill="1" applyBorder="1" applyAlignment="1">
      <alignment/>
    </xf>
    <xf numFmtId="187" fontId="13" fillId="37" borderId="17" xfId="33" applyNumberFormat="1" applyFont="1" applyFill="1" applyBorder="1" applyAlignment="1">
      <alignment/>
    </xf>
    <xf numFmtId="187" fontId="13" fillId="37" borderId="17" xfId="33" applyNumberFormat="1" applyFont="1" applyFill="1" applyBorder="1" applyAlignment="1">
      <alignment horizontal="center"/>
    </xf>
    <xf numFmtId="184" fontId="9" fillId="32" borderId="52" xfId="0" applyNumberFormat="1" applyFont="1" applyFill="1" applyBorder="1" applyAlignment="1">
      <alignment horizontal="center"/>
    </xf>
    <xf numFmtId="0" fontId="9" fillId="32" borderId="53" xfId="0" applyFont="1" applyFill="1" applyBorder="1" applyAlignment="1">
      <alignment horizontal="center"/>
    </xf>
    <xf numFmtId="187" fontId="3" fillId="0" borderId="29" xfId="33" applyNumberFormat="1" applyFont="1" applyBorder="1" applyAlignment="1">
      <alignment horizontal="left"/>
    </xf>
    <xf numFmtId="187" fontId="4" fillId="36" borderId="29" xfId="33" applyNumberFormat="1" applyFont="1" applyFill="1" applyBorder="1" applyAlignment="1">
      <alignment horizontal="left"/>
    </xf>
    <xf numFmtId="0" fontId="3" fillId="0" borderId="54" xfId="0" applyFont="1" applyBorder="1" applyAlignment="1">
      <alignment horizontal="left"/>
    </xf>
    <xf numFmtId="187" fontId="4" fillId="36" borderId="29" xfId="0" applyNumberFormat="1" applyFont="1" applyFill="1" applyBorder="1" applyAlignment="1">
      <alignment horizontal="left"/>
    </xf>
    <xf numFmtId="187" fontId="3" fillId="0" borderId="54" xfId="33" applyNumberFormat="1" applyFont="1" applyBorder="1" applyAlignment="1">
      <alignment horizontal="left"/>
    </xf>
    <xf numFmtId="187" fontId="3" fillId="36" borderId="54" xfId="33" applyNumberFormat="1" applyFont="1" applyFill="1" applyBorder="1" applyAlignment="1">
      <alignment horizontal="left"/>
    </xf>
    <xf numFmtId="187" fontId="4" fillId="33" borderId="55" xfId="0" applyNumberFormat="1" applyFont="1" applyFill="1" applyBorder="1" applyAlignment="1">
      <alignment horizontal="left"/>
    </xf>
    <xf numFmtId="187" fontId="4" fillId="36" borderId="20" xfId="33" applyNumberFormat="1" applyFont="1" applyFill="1" applyBorder="1" applyAlignment="1">
      <alignment horizontal="left"/>
    </xf>
    <xf numFmtId="187" fontId="4" fillId="0" borderId="29" xfId="33" applyNumberFormat="1" applyFont="1" applyBorder="1" applyAlignment="1">
      <alignment vertical="center"/>
    </xf>
    <xf numFmtId="187" fontId="4" fillId="0" borderId="29" xfId="33" applyNumberFormat="1" applyFont="1" applyBorder="1" applyAlignment="1">
      <alignment horizontal="left"/>
    </xf>
    <xf numFmtId="187" fontId="4" fillId="33" borderId="31" xfId="33" applyNumberFormat="1" applyFont="1" applyFill="1" applyBorder="1" applyAlignment="1">
      <alignment horizontal="left"/>
    </xf>
    <xf numFmtId="187" fontId="4" fillId="0" borderId="20" xfId="33" applyNumberFormat="1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187" fontId="4" fillId="0" borderId="20" xfId="33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187" fontId="4" fillId="33" borderId="16" xfId="0" applyNumberFormat="1" applyFont="1" applyFill="1" applyBorder="1" applyAlignment="1">
      <alignment horizontal="left"/>
    </xf>
    <xf numFmtId="187" fontId="4" fillId="33" borderId="25" xfId="33" applyNumberFormat="1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14" fontId="6" fillId="0" borderId="0" xfId="0" applyNumberFormat="1" applyFont="1" applyAlignment="1">
      <alignment/>
    </xf>
    <xf numFmtId="0" fontId="6" fillId="34" borderId="56" xfId="0" applyFont="1" applyFill="1" applyBorder="1" applyAlignment="1">
      <alignment/>
    </xf>
    <xf numFmtId="0" fontId="6" fillId="34" borderId="57" xfId="0" applyFont="1" applyFill="1" applyBorder="1" applyAlignment="1">
      <alignment/>
    </xf>
    <xf numFmtId="187" fontId="12" fillId="0" borderId="58" xfId="33" applyNumberFormat="1" applyFont="1" applyBorder="1" applyAlignment="1">
      <alignment/>
    </xf>
    <xf numFmtId="187" fontId="12" fillId="0" borderId="33" xfId="33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87" fontId="12" fillId="34" borderId="15" xfId="33" applyNumberFormat="1" applyFont="1" applyFill="1" applyBorder="1" applyAlignment="1">
      <alignment horizontal="center"/>
    </xf>
    <xf numFmtId="0" fontId="9" fillId="34" borderId="10" xfId="46" applyFont="1" applyFill="1" applyBorder="1" applyAlignment="1">
      <alignment horizontal="right"/>
      <protection/>
    </xf>
    <xf numFmtId="0" fontId="12" fillId="34" borderId="41" xfId="46" applyFont="1" applyFill="1" applyBorder="1" applyAlignment="1" quotePrefix="1">
      <alignment horizontal="right"/>
      <protection/>
    </xf>
    <xf numFmtId="0" fontId="12" fillId="34" borderId="15" xfId="46" applyFont="1" applyFill="1" applyBorder="1" applyAlignment="1">
      <alignment horizontal="left"/>
      <protection/>
    </xf>
    <xf numFmtId="0" fontId="12" fillId="34" borderId="15" xfId="46" applyFont="1" applyFill="1" applyBorder="1">
      <alignment/>
      <protection/>
    </xf>
    <xf numFmtId="187" fontId="28" fillId="0" borderId="15" xfId="33" applyNumberFormat="1" applyFont="1" applyBorder="1" applyAlignment="1">
      <alignment horizontal="left"/>
    </xf>
    <xf numFmtId="187" fontId="29" fillId="35" borderId="17" xfId="33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49" fontId="8" fillId="37" borderId="41" xfId="46" applyNumberFormat="1" applyFont="1" applyFill="1" applyBorder="1" applyAlignment="1">
      <alignment horizontal="right"/>
      <protection/>
    </xf>
    <xf numFmtId="187" fontId="13" fillId="32" borderId="27" xfId="33" applyNumberFormat="1" applyFont="1" applyFill="1" applyBorder="1" applyAlignment="1">
      <alignment wrapText="1"/>
    </xf>
    <xf numFmtId="0" fontId="9" fillId="0" borderId="33" xfId="0" applyFont="1" applyFill="1" applyBorder="1" applyAlignment="1">
      <alignment/>
    </xf>
    <xf numFmtId="0" fontId="9" fillId="0" borderId="2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49" fontId="8" fillId="0" borderId="29" xfId="0" applyNumberFormat="1" applyFont="1" applyFill="1" applyBorder="1" applyAlignment="1" quotePrefix="1">
      <alignment horizontal="right"/>
    </xf>
    <xf numFmtId="0" fontId="8" fillId="0" borderId="29" xfId="0" applyFont="1" applyFill="1" applyBorder="1" applyAlignment="1">
      <alignment horizontal="left"/>
    </xf>
    <xf numFmtId="0" fontId="12" fillId="0" borderId="37" xfId="46" applyFont="1" applyFill="1" applyBorder="1" applyAlignment="1">
      <alignment horizontal="right"/>
      <protection/>
    </xf>
    <xf numFmtId="0" fontId="12" fillId="0" borderId="41" xfId="46" applyFont="1" applyFill="1" applyBorder="1" applyAlignment="1" quotePrefix="1">
      <alignment horizontal="right"/>
      <protection/>
    </xf>
    <xf numFmtId="0" fontId="12" fillId="0" borderId="27" xfId="46" applyFont="1" applyFill="1" applyBorder="1" applyAlignment="1">
      <alignment horizontal="left"/>
      <protection/>
    </xf>
    <xf numFmtId="0" fontId="12" fillId="0" borderId="27" xfId="46" applyFont="1" applyFill="1" applyBorder="1">
      <alignment/>
      <protection/>
    </xf>
    <xf numFmtId="187" fontId="12" fillId="0" borderId="15" xfId="33" applyNumberFormat="1" applyFont="1" applyFill="1" applyBorder="1" applyAlignment="1">
      <alignment/>
    </xf>
    <xf numFmtId="0" fontId="12" fillId="34" borderId="37" xfId="46" applyFont="1" applyFill="1" applyBorder="1" applyAlignment="1">
      <alignment horizontal="right"/>
      <protection/>
    </xf>
    <xf numFmtId="0" fontId="12" fillId="34" borderId="41" xfId="46" applyFont="1" applyFill="1" applyBorder="1" applyAlignment="1" quotePrefix="1">
      <alignment horizontal="right"/>
      <protection/>
    </xf>
    <xf numFmtId="0" fontId="12" fillId="34" borderId="27" xfId="46" applyFont="1" applyFill="1" applyBorder="1" applyAlignment="1">
      <alignment horizontal="left"/>
      <protection/>
    </xf>
    <xf numFmtId="0" fontId="12" fillId="34" borderId="27" xfId="46" applyFont="1" applyFill="1" applyBorder="1">
      <alignment/>
      <protection/>
    </xf>
    <xf numFmtId="187" fontId="12" fillId="34" borderId="15" xfId="33" applyNumberFormat="1" applyFont="1" applyFill="1" applyBorder="1" applyAlignment="1">
      <alignment/>
    </xf>
    <xf numFmtId="0" fontId="12" fillId="0" borderId="10" xfId="46" applyFont="1" applyFill="1" applyBorder="1" applyAlignment="1">
      <alignment horizontal="right"/>
      <protection/>
    </xf>
    <xf numFmtId="0" fontId="12" fillId="0" borderId="15" xfId="46" applyFont="1" applyFill="1" applyBorder="1" applyAlignment="1">
      <alignment horizontal="left"/>
      <protection/>
    </xf>
    <xf numFmtId="187" fontId="12" fillId="0" borderId="15" xfId="33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right"/>
    </xf>
    <xf numFmtId="0" fontId="12" fillId="0" borderId="60" xfId="0" applyFont="1" applyBorder="1" applyAlignment="1">
      <alignment horizontal="left"/>
    </xf>
    <xf numFmtId="0" fontId="12" fillId="0" borderId="61" xfId="0" applyFont="1" applyBorder="1" applyAlignment="1">
      <alignment/>
    </xf>
    <xf numFmtId="187" fontId="12" fillId="0" borderId="61" xfId="33" applyNumberFormat="1" applyFont="1" applyFill="1" applyBorder="1" applyAlignment="1">
      <alignment/>
    </xf>
    <xf numFmtId="0" fontId="12" fillId="0" borderId="39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74" fillId="0" borderId="29" xfId="0" applyFont="1" applyFill="1" applyBorder="1" applyAlignment="1" quotePrefix="1">
      <alignment horizontal="right"/>
    </xf>
    <xf numFmtId="0" fontId="74" fillId="37" borderId="29" xfId="0" applyFont="1" applyFill="1" applyBorder="1" applyAlignment="1" quotePrefix="1">
      <alignment horizontal="right"/>
    </xf>
    <xf numFmtId="49" fontId="12" fillId="34" borderId="57" xfId="33" applyNumberFormat="1" applyFont="1" applyFill="1" applyBorder="1" applyAlignment="1">
      <alignment/>
    </xf>
    <xf numFmtId="0" fontId="3" fillId="34" borderId="58" xfId="0" applyFont="1" applyFill="1" applyBorder="1" applyAlignment="1">
      <alignment/>
    </xf>
    <xf numFmtId="187" fontId="3" fillId="0" borderId="33" xfId="33" applyNumberFormat="1" applyFont="1" applyBorder="1" applyAlignment="1">
      <alignment horizontal="left"/>
    </xf>
    <xf numFmtId="187" fontId="28" fillId="0" borderId="33" xfId="33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left"/>
    </xf>
    <xf numFmtId="3" fontId="9" fillId="0" borderId="58" xfId="0" applyNumberFormat="1" applyFont="1" applyFill="1" applyBorder="1" applyAlignment="1">
      <alignment horizontal="right"/>
    </xf>
    <xf numFmtId="0" fontId="9" fillId="34" borderId="41" xfId="0" applyFont="1" applyFill="1" applyBorder="1" applyAlignment="1" quotePrefix="1">
      <alignment horizontal="right"/>
    </xf>
    <xf numFmtId="0" fontId="9" fillId="38" borderId="10" xfId="0" applyFont="1" applyFill="1" applyBorder="1" applyAlignment="1">
      <alignment horizontal="right"/>
    </xf>
    <xf numFmtId="0" fontId="9" fillId="38" borderId="41" xfId="0" applyFont="1" applyFill="1" applyBorder="1" applyAlignment="1" quotePrefix="1">
      <alignment horizontal="right"/>
    </xf>
    <xf numFmtId="0" fontId="9" fillId="38" borderId="15" xfId="0" applyFont="1" applyFill="1" applyBorder="1" applyAlignment="1">
      <alignment horizontal="left"/>
    </xf>
    <xf numFmtId="0" fontId="9" fillId="38" borderId="15" xfId="0" applyFont="1" applyFill="1" applyBorder="1" applyAlignment="1">
      <alignment/>
    </xf>
    <xf numFmtId="187" fontId="9" fillId="38" borderId="15" xfId="33" applyNumberFormat="1" applyFont="1" applyFill="1" applyBorder="1" applyAlignment="1">
      <alignment horizontal="center"/>
    </xf>
    <xf numFmtId="187" fontId="75" fillId="34" borderId="15" xfId="33" applyNumberFormat="1" applyFont="1" applyFill="1" applyBorder="1" applyAlignment="1">
      <alignment horizontal="center"/>
    </xf>
    <xf numFmtId="187" fontId="75" fillId="0" borderId="15" xfId="33" applyNumberFormat="1" applyFont="1" applyBorder="1" applyAlignment="1">
      <alignment/>
    </xf>
    <xf numFmtId="187" fontId="75" fillId="34" borderId="15" xfId="33" applyNumberFormat="1" applyFont="1" applyFill="1" applyBorder="1" applyAlignment="1">
      <alignment/>
    </xf>
    <xf numFmtId="187" fontId="75" fillId="0" borderId="15" xfId="33" applyNumberFormat="1" applyFont="1" applyFill="1" applyBorder="1" applyAlignment="1">
      <alignment/>
    </xf>
    <xf numFmtId="187" fontId="75" fillId="0" borderId="33" xfId="33" applyNumberFormat="1" applyFont="1" applyFill="1" applyBorder="1" applyAlignment="1">
      <alignment/>
    </xf>
    <xf numFmtId="0" fontId="3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187" fontId="4" fillId="33" borderId="14" xfId="0" applyNumberFormat="1" applyFont="1" applyFill="1" applyBorder="1" applyAlignment="1">
      <alignment horizontal="left"/>
    </xf>
    <xf numFmtId="187" fontId="12" fillId="34" borderId="33" xfId="33" applyNumberFormat="1" applyFont="1" applyFill="1" applyBorder="1" applyAlignment="1">
      <alignment horizontal="center"/>
    </xf>
    <xf numFmtId="0" fontId="9" fillId="0" borderId="41" xfId="0" applyFont="1" applyFill="1" applyBorder="1" applyAlignment="1" quotePrefix="1">
      <alignment horizontal="right"/>
    </xf>
    <xf numFmtId="187" fontId="0" fillId="0" borderId="0" xfId="0" applyNumberFormat="1" applyAlignment="1">
      <alignment/>
    </xf>
    <xf numFmtId="187" fontId="75" fillId="0" borderId="15" xfId="33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87" fontId="12" fillId="0" borderId="15" xfId="33" applyNumberFormat="1" applyFont="1" applyFill="1" applyBorder="1" applyAlignment="1">
      <alignment horizontal="center"/>
    </xf>
    <xf numFmtId="14" fontId="9" fillId="32" borderId="12" xfId="0" applyNumberFormat="1" applyFont="1" applyFill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80" fontId="9" fillId="32" borderId="11" xfId="0" applyNumberFormat="1" applyFont="1" applyFill="1" applyBorder="1" applyAlignment="1">
      <alignment horizontal="center"/>
    </xf>
    <xf numFmtId="180" fontId="9" fillId="32" borderId="12" xfId="0" applyNumberFormat="1" applyFont="1" applyFill="1" applyBorder="1" applyAlignment="1">
      <alignment horizontal="center"/>
    </xf>
    <xf numFmtId="180" fontId="12" fillId="0" borderId="61" xfId="33" applyNumberFormat="1" applyFont="1" applyFill="1" applyBorder="1" applyAlignment="1">
      <alignment/>
    </xf>
    <xf numFmtId="180" fontId="12" fillId="0" borderId="15" xfId="33" applyNumberFormat="1" applyFont="1" applyBorder="1" applyAlignment="1">
      <alignment/>
    </xf>
    <xf numFmtId="180" fontId="9" fillId="0" borderId="15" xfId="33" applyNumberFormat="1" applyFont="1" applyBorder="1" applyAlignment="1">
      <alignment/>
    </xf>
    <xf numFmtId="180" fontId="9" fillId="0" borderId="17" xfId="33" applyNumberFormat="1" applyFont="1" applyBorder="1" applyAlignment="1">
      <alignment/>
    </xf>
    <xf numFmtId="180" fontId="9" fillId="0" borderId="19" xfId="33" applyNumberFormat="1" applyFont="1" applyBorder="1" applyAlignment="1">
      <alignment horizontal="center"/>
    </xf>
    <xf numFmtId="180" fontId="9" fillId="33" borderId="21" xfId="33" applyNumberFormat="1" applyFont="1" applyFill="1" applyBorder="1" applyAlignment="1">
      <alignment/>
    </xf>
    <xf numFmtId="180" fontId="9" fillId="32" borderId="17" xfId="33" applyNumberFormat="1" applyFont="1" applyFill="1" applyBorder="1" applyAlignment="1">
      <alignment/>
    </xf>
    <xf numFmtId="180" fontId="9" fillId="34" borderId="0" xfId="33" applyNumberFormat="1" applyFont="1" applyFill="1" applyBorder="1" applyAlignment="1">
      <alignment/>
    </xf>
    <xf numFmtId="180" fontId="9" fillId="33" borderId="23" xfId="33" applyNumberFormat="1" applyFont="1" applyFill="1" applyBorder="1" applyAlignment="1">
      <alignment/>
    </xf>
    <xf numFmtId="180" fontId="9" fillId="0" borderId="15" xfId="33" applyNumberFormat="1" applyFont="1" applyFill="1" applyBorder="1" applyAlignment="1">
      <alignment/>
    </xf>
    <xf numFmtId="180" fontId="9" fillId="0" borderId="18" xfId="33" applyNumberFormat="1" applyFont="1" applyBorder="1" applyAlignment="1">
      <alignment/>
    </xf>
    <xf numFmtId="180" fontId="9" fillId="0" borderId="0" xfId="33" applyNumberFormat="1" applyFont="1" applyBorder="1" applyAlignment="1">
      <alignment/>
    </xf>
    <xf numFmtId="180" fontId="9" fillId="0" borderId="33" xfId="33" applyNumberFormat="1" applyFont="1" applyBorder="1" applyAlignment="1">
      <alignment/>
    </xf>
    <xf numFmtId="180" fontId="9" fillId="0" borderId="0" xfId="33" applyNumberFormat="1" applyFont="1" applyFill="1" applyAlignment="1">
      <alignment/>
    </xf>
    <xf numFmtId="180" fontId="12" fillId="0" borderId="15" xfId="33" applyNumberFormat="1" applyFont="1" applyBorder="1" applyAlignment="1">
      <alignment/>
    </xf>
    <xf numFmtId="180" fontId="75" fillId="0" borderId="15" xfId="33" applyNumberFormat="1" applyFont="1" applyBorder="1" applyAlignment="1">
      <alignment/>
    </xf>
    <xf numFmtId="180" fontId="75" fillId="34" borderId="15" xfId="33" applyNumberFormat="1" applyFont="1" applyFill="1" applyBorder="1" applyAlignment="1">
      <alignment/>
    </xf>
    <xf numFmtId="180" fontId="75" fillId="0" borderId="15" xfId="33" applyNumberFormat="1" applyFont="1" applyFill="1" applyBorder="1" applyAlignment="1">
      <alignment/>
    </xf>
    <xf numFmtId="180" fontId="75" fillId="0" borderId="33" xfId="33" applyNumberFormat="1" applyFont="1" applyFill="1" applyBorder="1" applyAlignment="1">
      <alignment/>
    </xf>
    <xf numFmtId="180" fontId="6" fillId="0" borderId="0" xfId="33" applyNumberFormat="1" applyFont="1" applyAlignment="1">
      <alignment/>
    </xf>
    <xf numFmtId="180" fontId="9" fillId="0" borderId="49" xfId="33" applyNumberFormat="1" applyFont="1" applyFill="1" applyBorder="1" applyAlignment="1">
      <alignment/>
    </xf>
    <xf numFmtId="180" fontId="9" fillId="32" borderId="15" xfId="33" applyNumberFormat="1" applyFont="1" applyFill="1" applyBorder="1" applyAlignment="1">
      <alignment/>
    </xf>
    <xf numFmtId="180" fontId="9" fillId="0" borderId="20" xfId="33" applyNumberFormat="1" applyFont="1" applyBorder="1" applyAlignment="1">
      <alignment/>
    </xf>
    <xf numFmtId="180" fontId="6" fillId="0" borderId="25" xfId="33" applyNumberFormat="1" applyFont="1" applyBorder="1" applyAlignment="1">
      <alignment/>
    </xf>
    <xf numFmtId="43" fontId="12" fillId="37" borderId="27" xfId="33" applyNumberFormat="1" applyFont="1" applyFill="1" applyBorder="1" applyAlignment="1">
      <alignment/>
    </xf>
    <xf numFmtId="43" fontId="12" fillId="32" borderId="27" xfId="33" applyNumberFormat="1" applyFont="1" applyFill="1" applyBorder="1" applyAlignment="1">
      <alignment/>
    </xf>
    <xf numFmtId="43" fontId="12" fillId="0" borderId="15" xfId="33" applyNumberFormat="1" applyFont="1" applyFill="1" applyBorder="1" applyAlignment="1">
      <alignment/>
    </xf>
    <xf numFmtId="43" fontId="12" fillId="34" borderId="15" xfId="33" applyNumberFormat="1" applyFont="1" applyFill="1" applyBorder="1" applyAlignment="1">
      <alignment/>
    </xf>
    <xf numFmtId="43" fontId="12" fillId="34" borderId="15" xfId="33" applyNumberFormat="1" applyFont="1" applyFill="1" applyBorder="1" applyAlignment="1">
      <alignment/>
    </xf>
    <xf numFmtId="43" fontId="12" fillId="32" borderId="15" xfId="33" applyNumberFormat="1" applyFont="1" applyFill="1" applyBorder="1" applyAlignment="1">
      <alignment/>
    </xf>
    <xf numFmtId="43" fontId="12" fillId="0" borderId="15" xfId="33" applyNumberFormat="1" applyFont="1" applyFill="1" applyBorder="1" applyAlignment="1">
      <alignment horizontal="center"/>
    </xf>
    <xf numFmtId="43" fontId="9" fillId="34" borderId="15" xfId="33" applyNumberFormat="1" applyFont="1" applyFill="1" applyBorder="1" applyAlignment="1">
      <alignment horizontal="left"/>
    </xf>
    <xf numFmtId="43" fontId="9" fillId="32" borderId="15" xfId="33" applyNumberFormat="1" applyFont="1" applyFill="1" applyBorder="1" applyAlignment="1">
      <alignment horizontal="left"/>
    </xf>
    <xf numFmtId="43" fontId="12" fillId="34" borderId="15" xfId="33" applyNumberFormat="1" applyFont="1" applyFill="1" applyBorder="1" applyAlignment="1">
      <alignment horizontal="center"/>
    </xf>
    <xf numFmtId="43" fontId="12" fillId="0" borderId="15" xfId="33" applyNumberFormat="1" applyFont="1" applyFill="1" applyBorder="1" applyAlignment="1">
      <alignment horizontal="center"/>
    </xf>
    <xf numFmtId="43" fontId="9" fillId="34" borderId="15" xfId="33" applyNumberFormat="1" applyFont="1" applyFill="1" applyBorder="1" applyAlignment="1">
      <alignment horizontal="center"/>
    </xf>
    <xf numFmtId="43" fontId="9" fillId="0" borderId="15" xfId="33" applyNumberFormat="1" applyFont="1" applyFill="1" applyBorder="1" applyAlignment="1">
      <alignment horizontal="center"/>
    </xf>
    <xf numFmtId="43" fontId="12" fillId="0" borderId="15" xfId="33" applyNumberFormat="1" applyFont="1" applyFill="1" applyBorder="1" applyAlignment="1">
      <alignment horizontal="center"/>
    </xf>
    <xf numFmtId="43" fontId="12" fillId="0" borderId="15" xfId="33" applyNumberFormat="1" applyFont="1" applyFill="1" applyBorder="1" applyAlignment="1">
      <alignment horizontal="center"/>
    </xf>
    <xf numFmtId="43" fontId="8" fillId="32" borderId="15" xfId="33" applyNumberFormat="1" applyFont="1" applyFill="1" applyBorder="1" applyAlignment="1">
      <alignment horizontal="center"/>
    </xf>
    <xf numFmtId="43" fontId="8" fillId="0" borderId="15" xfId="33" applyNumberFormat="1" applyFont="1" applyFill="1" applyBorder="1" applyAlignment="1">
      <alignment horizontal="center"/>
    </xf>
    <xf numFmtId="43" fontId="9" fillId="37" borderId="15" xfId="33" applyNumberFormat="1" applyFont="1" applyFill="1" applyBorder="1" applyAlignment="1">
      <alignment horizontal="center"/>
    </xf>
    <xf numFmtId="43" fontId="9" fillId="37" borderId="15" xfId="46" applyNumberFormat="1" applyFont="1" applyFill="1" applyBorder="1" applyAlignment="1">
      <alignment horizontal="center"/>
      <protection/>
    </xf>
    <xf numFmtId="43" fontId="9" fillId="38" borderId="15" xfId="33" applyNumberFormat="1" applyFont="1" applyFill="1" applyBorder="1" applyAlignment="1">
      <alignment horizontal="center"/>
    </xf>
    <xf numFmtId="43" fontId="13" fillId="37" borderId="15" xfId="33" applyNumberFormat="1" applyFont="1" applyFill="1" applyBorder="1" applyAlignment="1">
      <alignment horizontal="center"/>
    </xf>
    <xf numFmtId="43" fontId="75" fillId="34" borderId="15" xfId="33" applyNumberFormat="1" applyFont="1" applyFill="1" applyBorder="1" applyAlignment="1">
      <alignment horizontal="center"/>
    </xf>
    <xf numFmtId="43" fontId="12" fillId="34" borderId="15" xfId="33" applyNumberFormat="1" applyFont="1" applyFill="1" applyBorder="1" applyAlignment="1">
      <alignment horizontal="center"/>
    </xf>
    <xf numFmtId="43" fontId="8" fillId="37" borderId="15" xfId="0" applyNumberFormat="1" applyFont="1" applyFill="1" applyBorder="1" applyAlignment="1">
      <alignment horizontal="center"/>
    </xf>
    <xf numFmtId="43" fontId="75" fillId="0" borderId="15" xfId="33" applyNumberFormat="1" applyFont="1" applyFill="1" applyBorder="1" applyAlignment="1">
      <alignment horizontal="center"/>
    </xf>
    <xf numFmtId="43" fontId="9" fillId="37" borderId="15" xfId="0" applyNumberFormat="1" applyFont="1" applyFill="1" applyBorder="1" applyAlignment="1">
      <alignment horizontal="center"/>
    </xf>
    <xf numFmtId="43" fontId="12" fillId="34" borderId="15" xfId="33" applyNumberFormat="1" applyFont="1" applyFill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43" fontId="26" fillId="0" borderId="15" xfId="33" applyNumberFormat="1" applyFont="1" applyFill="1" applyBorder="1" applyAlignment="1">
      <alignment horizontal="center"/>
    </xf>
    <xf numFmtId="43" fontId="8" fillId="37" borderId="15" xfId="33" applyNumberFormat="1" applyFont="1" applyFill="1" applyBorder="1" applyAlignment="1">
      <alignment horizontal="center"/>
    </xf>
    <xf numFmtId="43" fontId="8" fillId="33" borderId="15" xfId="33" applyNumberFormat="1" applyFont="1" applyFill="1" applyBorder="1" applyAlignment="1">
      <alignment horizontal="center"/>
    </xf>
    <xf numFmtId="43" fontId="9" fillId="36" borderId="15" xfId="33" applyNumberFormat="1" applyFont="1" applyFill="1" applyBorder="1" applyAlignment="1">
      <alignment horizontal="center"/>
    </xf>
    <xf numFmtId="43" fontId="9" fillId="0" borderId="10" xfId="0" applyNumberFormat="1" applyFont="1" applyFill="1" applyBorder="1" applyAlignment="1">
      <alignment horizontal="right"/>
    </xf>
    <xf numFmtId="43" fontId="9" fillId="0" borderId="58" xfId="0" applyNumberFormat="1" applyFont="1" applyFill="1" applyBorder="1" applyAlignment="1">
      <alignment horizontal="right"/>
    </xf>
    <xf numFmtId="43" fontId="13" fillId="37" borderId="17" xfId="33" applyNumberFormat="1" applyFont="1" applyFill="1" applyBorder="1" applyAlignment="1">
      <alignment horizontal="center"/>
    </xf>
    <xf numFmtId="43" fontId="13" fillId="34" borderId="15" xfId="33" applyNumberFormat="1" applyFont="1" applyFill="1" applyBorder="1" applyAlignment="1">
      <alignment horizontal="center"/>
    </xf>
    <xf numFmtId="43" fontId="12" fillId="34" borderId="33" xfId="33" applyNumberFormat="1" applyFont="1" applyFill="1" applyBorder="1" applyAlignment="1">
      <alignment horizontal="center"/>
    </xf>
    <xf numFmtId="43" fontId="7" fillId="35" borderId="17" xfId="33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9" fillId="32" borderId="11" xfId="0" applyNumberFormat="1" applyFont="1" applyFill="1" applyBorder="1" applyAlignment="1">
      <alignment horizontal="center"/>
    </xf>
    <xf numFmtId="43" fontId="9" fillId="32" borderId="12" xfId="0" applyNumberFormat="1" applyFont="1" applyFill="1" applyBorder="1" applyAlignment="1">
      <alignment horizontal="center"/>
    </xf>
    <xf numFmtId="43" fontId="28" fillId="0" borderId="15" xfId="33" applyNumberFormat="1" applyFont="1" applyBorder="1" applyAlignment="1">
      <alignment horizontal="left"/>
    </xf>
    <xf numFmtId="43" fontId="28" fillId="0" borderId="33" xfId="33" applyNumberFormat="1" applyFont="1" applyBorder="1" applyAlignment="1">
      <alignment horizontal="left"/>
    </xf>
    <xf numFmtId="43" fontId="29" fillId="35" borderId="17" xfId="33" applyNumberFormat="1" applyFont="1" applyFill="1" applyBorder="1" applyAlignment="1">
      <alignment/>
    </xf>
    <xf numFmtId="43" fontId="3" fillId="0" borderId="15" xfId="33" applyNumberFormat="1" applyFont="1" applyBorder="1" applyAlignment="1">
      <alignment horizontal="left"/>
    </xf>
    <xf numFmtId="43" fontId="4" fillId="36" borderId="15" xfId="33" applyNumberFormat="1" applyFont="1" applyFill="1" applyBorder="1" applyAlignment="1">
      <alignment horizontal="left"/>
    </xf>
    <xf numFmtId="43" fontId="3" fillId="0" borderId="15" xfId="0" applyNumberFormat="1" applyFont="1" applyBorder="1" applyAlignment="1">
      <alignment horizontal="left"/>
    </xf>
    <xf numFmtId="43" fontId="4" fillId="36" borderId="15" xfId="0" applyNumberFormat="1" applyFont="1" applyFill="1" applyBorder="1" applyAlignment="1">
      <alignment horizontal="left"/>
    </xf>
    <xf numFmtId="43" fontId="4" fillId="33" borderId="17" xfId="0" applyNumberFormat="1" applyFont="1" applyFill="1" applyBorder="1" applyAlignment="1">
      <alignment horizontal="left"/>
    </xf>
    <xf numFmtId="43" fontId="4" fillId="0" borderId="20" xfId="33" applyNumberFormat="1" applyFont="1" applyBorder="1" applyAlignment="1">
      <alignment vertical="center"/>
    </xf>
    <xf numFmtId="43" fontId="4" fillId="36" borderId="20" xfId="33" applyNumberFormat="1" applyFont="1" applyFill="1" applyBorder="1" applyAlignment="1">
      <alignment horizontal="left"/>
    </xf>
    <xf numFmtId="43" fontId="4" fillId="0" borderId="15" xfId="33" applyNumberFormat="1" applyFont="1" applyBorder="1" applyAlignment="1">
      <alignment horizontal="left"/>
    </xf>
    <xf numFmtId="43" fontId="4" fillId="33" borderId="25" xfId="33" applyNumberFormat="1" applyFont="1" applyFill="1" applyBorder="1" applyAlignment="1">
      <alignment horizontal="left"/>
    </xf>
    <xf numFmtId="43" fontId="4" fillId="33" borderId="11" xfId="0" applyNumberFormat="1" applyFont="1" applyFill="1" applyBorder="1" applyAlignment="1">
      <alignment horizontal="left"/>
    </xf>
    <xf numFmtId="43" fontId="4" fillId="33" borderId="12" xfId="0" applyNumberFormat="1" applyFont="1" applyFill="1" applyBorder="1" applyAlignment="1">
      <alignment horizontal="left"/>
    </xf>
    <xf numFmtId="0" fontId="9" fillId="33" borderId="62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9" fillId="33" borderId="63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ÚroveňRiadka_2" xfId="56"/>
    <cellStyle name="ÚroveňStĺpca_1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161925</xdr:rowOff>
    </xdr:from>
    <xdr:to>
      <xdr:col>4</xdr:col>
      <xdr:colOff>419100</xdr:colOff>
      <xdr:row>20</xdr:row>
      <xdr:rowOff>114300</xdr:rowOff>
    </xdr:to>
    <xdr:pic>
      <xdr:nvPicPr>
        <xdr:cNvPr id="1" name="Obrázok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28600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3"/>
  <sheetViews>
    <sheetView zoomScalePageLayoutView="0" workbookViewId="0" topLeftCell="A16">
      <selection activeCell="B25" sqref="B25"/>
    </sheetView>
  </sheetViews>
  <sheetFormatPr defaultColWidth="9.140625" defaultRowHeight="12.75"/>
  <cols>
    <col min="4" max="4" width="11.7109375" style="0" customWidth="1"/>
    <col min="5" max="5" width="15.421875" style="0" bestFit="1" customWidth="1"/>
    <col min="6" max="6" width="17.421875" style="0" customWidth="1"/>
  </cols>
  <sheetData>
    <row r="4" ht="27">
      <c r="A4" s="102" t="s">
        <v>79</v>
      </c>
    </row>
    <row r="22" spans="2:3" ht="18">
      <c r="B22" s="105"/>
      <c r="C22" s="104"/>
    </row>
    <row r="23" spans="2:4" ht="20.25">
      <c r="B23" s="104"/>
      <c r="D23" s="231"/>
    </row>
    <row r="24" ht="20.25">
      <c r="D24" s="160"/>
    </row>
    <row r="25" spans="2:7" ht="20.25">
      <c r="B25" s="226" t="s">
        <v>373</v>
      </c>
      <c r="C25" s="392"/>
      <c r="D25" s="392"/>
      <c r="E25" s="392"/>
      <c r="F25" s="226"/>
      <c r="G25" s="226"/>
    </row>
    <row r="26" spans="2:7" ht="20.25">
      <c r="B26" s="226" t="s">
        <v>318</v>
      </c>
      <c r="C26" s="392"/>
      <c r="D26" s="392"/>
      <c r="E26" s="392"/>
      <c r="F26" s="226"/>
      <c r="G26" s="226"/>
    </row>
    <row r="27" spans="2:7" ht="20.25">
      <c r="B27" s="226"/>
      <c r="C27" s="226"/>
      <c r="D27" s="160"/>
      <c r="E27" s="226"/>
      <c r="F27" s="226"/>
      <c r="G27" s="226"/>
    </row>
    <row r="28" spans="2:6" ht="18">
      <c r="B28" s="104"/>
      <c r="C28" s="104"/>
      <c r="D28" s="104"/>
      <c r="E28" s="104"/>
      <c r="F28" s="104"/>
    </row>
    <row r="29" spans="2:6" ht="18">
      <c r="B29" s="104"/>
      <c r="C29" s="104"/>
      <c r="D29" s="104"/>
      <c r="E29" s="104"/>
      <c r="F29" s="104"/>
    </row>
    <row r="30" spans="2:6" ht="18">
      <c r="B30" s="104"/>
      <c r="C30" s="104"/>
      <c r="D30" s="104"/>
      <c r="E30" s="104"/>
      <c r="F30" s="104"/>
    </row>
    <row r="31" spans="2:6" ht="18">
      <c r="B31" s="104"/>
      <c r="C31" s="104"/>
      <c r="D31" s="104"/>
      <c r="E31" s="104"/>
      <c r="F31" s="104"/>
    </row>
    <row r="32" spans="2:6" ht="18">
      <c r="B32" s="104"/>
      <c r="C32" s="104"/>
      <c r="D32" s="104"/>
      <c r="E32" s="104"/>
      <c r="F32" s="104"/>
    </row>
    <row r="33" spans="2:6" ht="18">
      <c r="B33" s="104"/>
      <c r="C33" s="104"/>
      <c r="D33" s="104"/>
      <c r="E33" s="104"/>
      <c r="F33" s="104"/>
    </row>
    <row r="34" spans="2:6" ht="18">
      <c r="B34" s="104"/>
      <c r="C34" s="104"/>
      <c r="D34" s="104"/>
      <c r="E34" s="104"/>
      <c r="F34" s="104"/>
    </row>
    <row r="35" spans="2:6" ht="18">
      <c r="B35" s="104"/>
      <c r="C35" s="104"/>
      <c r="D35" s="104"/>
      <c r="E35" s="104"/>
      <c r="F35" s="104"/>
    </row>
    <row r="36" spans="2:6" ht="18">
      <c r="B36" s="104"/>
      <c r="C36" s="104"/>
      <c r="D36" s="104"/>
      <c r="E36" s="104"/>
      <c r="F36" s="104"/>
    </row>
    <row r="37" spans="2:6" ht="18">
      <c r="B37" s="104"/>
      <c r="C37" s="104"/>
      <c r="D37" s="104"/>
      <c r="E37" s="104"/>
      <c r="F37" s="104"/>
    </row>
    <row r="38" spans="1:6" ht="18">
      <c r="A38" s="103"/>
      <c r="B38" s="104"/>
      <c r="C38" s="104"/>
      <c r="D38" s="104"/>
      <c r="E38" s="104"/>
      <c r="F38" s="104"/>
    </row>
    <row r="39" spans="1:6" ht="18">
      <c r="A39" s="103"/>
      <c r="B39" s="104"/>
      <c r="C39" s="104"/>
      <c r="D39" s="104"/>
      <c r="E39" s="227"/>
      <c r="F39" s="228"/>
    </row>
    <row r="40" spans="1:6" ht="18">
      <c r="A40" s="103"/>
      <c r="B40" s="104"/>
      <c r="C40" s="104"/>
      <c r="D40" s="104"/>
      <c r="E40" s="104"/>
      <c r="F40" s="228"/>
    </row>
    <row r="41" spans="1:6" ht="18.75">
      <c r="A41" s="103"/>
      <c r="B41" s="104"/>
      <c r="C41" s="104"/>
      <c r="D41" s="104"/>
      <c r="E41" s="104"/>
      <c r="F41" s="229"/>
    </row>
    <row r="42" spans="1:6" ht="18">
      <c r="A42" s="21" t="s">
        <v>374</v>
      </c>
      <c r="B42" s="104"/>
      <c r="C42" s="104"/>
      <c r="D42" s="104"/>
      <c r="E42" s="104"/>
      <c r="F42" s="230"/>
    </row>
    <row r="43" spans="2:6" ht="18">
      <c r="B43" s="104"/>
      <c r="C43" s="104"/>
      <c r="D43" s="104"/>
      <c r="E43" s="104"/>
      <c r="F43" s="21"/>
    </row>
    <row r="44" spans="2:6" ht="18">
      <c r="B44" s="104"/>
      <c r="C44" s="104"/>
      <c r="D44" s="104"/>
      <c r="E44" s="104"/>
      <c r="F44" s="104"/>
    </row>
    <row r="45" spans="1:6" ht="18">
      <c r="A45" s="103"/>
      <c r="B45" s="104"/>
      <c r="C45" s="104"/>
      <c r="D45" s="104"/>
      <c r="E45" s="104"/>
      <c r="F45" s="104"/>
    </row>
    <row r="46" spans="1:6" ht="18">
      <c r="A46" s="103"/>
      <c r="B46" s="104"/>
      <c r="C46" s="104"/>
      <c r="D46" s="104"/>
      <c r="E46" s="227"/>
      <c r="F46" s="228"/>
    </row>
    <row r="47" spans="1:6" ht="18">
      <c r="A47" s="103"/>
      <c r="B47" s="104"/>
      <c r="C47" s="104"/>
      <c r="D47" s="104"/>
      <c r="E47" s="104"/>
      <c r="F47" s="228"/>
    </row>
    <row r="48" spans="1:6" ht="18.75">
      <c r="A48" s="103"/>
      <c r="B48" s="104"/>
      <c r="C48" s="104"/>
      <c r="D48" s="104"/>
      <c r="E48" s="104"/>
      <c r="F48" s="229"/>
    </row>
    <row r="49" spans="1:6" ht="18">
      <c r="A49" s="103"/>
      <c r="B49" s="104"/>
      <c r="C49" s="104"/>
      <c r="D49" s="104"/>
      <c r="E49" s="104"/>
      <c r="F49" s="230"/>
    </row>
    <row r="52" spans="1:9" ht="15">
      <c r="A52" s="21"/>
      <c r="B52" s="21"/>
      <c r="C52" s="21"/>
      <c r="D52" s="326"/>
      <c r="E52" s="21"/>
      <c r="G52" s="21"/>
      <c r="H52" s="21"/>
      <c r="I52" s="21"/>
    </row>
    <row r="53" spans="1:6" ht="12.75">
      <c r="A53" s="103"/>
      <c r="F53" s="10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90"/>
  <sheetViews>
    <sheetView zoomScale="85" zoomScaleNormal="85" zoomScalePageLayoutView="0" workbookViewId="0" topLeftCell="A65">
      <selection activeCell="M1" sqref="M1:M16384"/>
    </sheetView>
  </sheetViews>
  <sheetFormatPr defaultColWidth="9.140625" defaultRowHeight="12.75"/>
  <cols>
    <col min="1" max="1" width="9.140625" style="21" customWidth="1"/>
    <col min="2" max="2" width="6.8515625" style="118" customWidth="1"/>
    <col min="3" max="3" width="10.8515625" style="21" customWidth="1"/>
    <col min="4" max="4" width="51.7109375" style="21" customWidth="1"/>
    <col min="5" max="5" width="16.28125" style="22" customWidth="1"/>
    <col min="6" max="8" width="13.57421875" style="22" customWidth="1"/>
    <col min="9" max="9" width="17.28125" style="22" customWidth="1"/>
    <col min="10" max="10" width="13.57421875" style="22" customWidth="1"/>
    <col min="11" max="13" width="17.28125" style="22" customWidth="1"/>
    <col min="14" max="16" width="16.8515625" style="132" customWidth="1"/>
    <col min="17" max="17" width="18.7109375" style="132" customWidth="1"/>
    <col min="18" max="18" width="17.57421875" style="132" customWidth="1"/>
    <col min="19" max="19" width="18.57421875" style="133" customWidth="1"/>
    <col min="20" max="20" width="17.421875" style="133" customWidth="1"/>
    <col min="21" max="21" width="16.421875" style="133" customWidth="1"/>
    <col min="22" max="22" width="19.140625" style="133" customWidth="1"/>
    <col min="23" max="23" width="13.8515625" style="133" customWidth="1"/>
    <col min="24" max="24" width="13.421875" style="133" customWidth="1"/>
    <col min="25" max="26" width="13.140625" style="133" bestFit="1" customWidth="1"/>
    <col min="27" max="60" width="9.140625" style="133" customWidth="1"/>
    <col min="61" max="16384" width="9.140625" style="21" customWidth="1"/>
  </cols>
  <sheetData>
    <row r="2" spans="3:6" ht="18">
      <c r="C2" s="491" t="s">
        <v>376</v>
      </c>
      <c r="D2" s="491"/>
      <c r="E2" s="491"/>
      <c r="F2" s="491"/>
    </row>
    <row r="3" spans="3:6" ht="15">
      <c r="C3" s="489"/>
      <c r="D3" s="489"/>
      <c r="E3" s="489"/>
      <c r="F3" s="489"/>
    </row>
    <row r="4" spans="3:13" ht="16.5" thickBot="1">
      <c r="C4" s="492"/>
      <c r="D4" s="492"/>
      <c r="E4" s="24"/>
      <c r="F4" s="24"/>
      <c r="G4" s="24"/>
      <c r="H4" s="24"/>
      <c r="I4" s="24"/>
      <c r="J4" s="24"/>
      <c r="K4" s="24"/>
      <c r="L4" s="24"/>
      <c r="M4" s="403"/>
    </row>
    <row r="5" spans="2:13" ht="15.75">
      <c r="B5" s="324" t="s">
        <v>82</v>
      </c>
      <c r="C5" s="25" t="s">
        <v>53</v>
      </c>
      <c r="D5" s="26"/>
      <c r="E5" s="27" t="s">
        <v>51</v>
      </c>
      <c r="F5" s="27" t="s">
        <v>298</v>
      </c>
      <c r="G5" s="27" t="s">
        <v>76</v>
      </c>
      <c r="H5" s="27" t="s">
        <v>330</v>
      </c>
      <c r="I5" s="27" t="s">
        <v>76</v>
      </c>
      <c r="J5" s="27" t="s">
        <v>357</v>
      </c>
      <c r="K5" s="27" t="s">
        <v>76</v>
      </c>
      <c r="L5" s="27" t="s">
        <v>370</v>
      </c>
      <c r="M5" s="404" t="s">
        <v>377</v>
      </c>
    </row>
    <row r="6" spans="2:13" ht="16.5" thickBot="1">
      <c r="B6" s="325" t="s">
        <v>83</v>
      </c>
      <c r="C6" s="28" t="s">
        <v>198</v>
      </c>
      <c r="D6" s="28" t="s">
        <v>54</v>
      </c>
      <c r="E6" s="28">
        <v>2016</v>
      </c>
      <c r="F6" s="28" t="s">
        <v>299</v>
      </c>
      <c r="G6" s="28" t="s">
        <v>300</v>
      </c>
      <c r="H6" s="28" t="s">
        <v>299</v>
      </c>
      <c r="I6" s="28" t="s">
        <v>331</v>
      </c>
      <c r="J6" s="28" t="s">
        <v>299</v>
      </c>
      <c r="K6" s="28" t="s">
        <v>331</v>
      </c>
      <c r="L6" s="28" t="s">
        <v>371</v>
      </c>
      <c r="M6" s="405" t="s">
        <v>378</v>
      </c>
    </row>
    <row r="7" spans="2:13" ht="4.5" customHeight="1" hidden="1" thickBot="1">
      <c r="B7" s="290"/>
      <c r="C7" s="493"/>
      <c r="D7" s="490"/>
      <c r="E7" s="30"/>
      <c r="F7" s="24"/>
      <c r="G7" s="24"/>
      <c r="H7" s="24"/>
      <c r="I7" s="24"/>
      <c r="J7" s="24"/>
      <c r="K7" s="24"/>
      <c r="L7" s="24"/>
      <c r="M7" s="403"/>
    </row>
    <row r="8" spans="2:13" ht="16.5" thickBot="1">
      <c r="B8" s="127"/>
      <c r="C8" s="485" t="s">
        <v>65</v>
      </c>
      <c r="D8" s="486"/>
      <c r="E8" s="31"/>
      <c r="F8" s="32"/>
      <c r="G8" s="32"/>
      <c r="H8" s="32"/>
      <c r="I8" s="32"/>
      <c r="J8" s="32"/>
      <c r="K8" s="32"/>
      <c r="L8" s="32"/>
      <c r="M8" s="32"/>
    </row>
    <row r="9" spans="2:13" ht="16.5" thickTop="1">
      <c r="B9" s="364">
        <v>41</v>
      </c>
      <c r="C9" s="365">
        <v>111003</v>
      </c>
      <c r="D9" s="366" t="s">
        <v>34</v>
      </c>
      <c r="E9" s="367">
        <v>392018</v>
      </c>
      <c r="F9" s="367"/>
      <c r="G9" s="367">
        <f>E9+F9</f>
        <v>392018</v>
      </c>
      <c r="H9" s="367">
        <v>8900</v>
      </c>
      <c r="I9" s="367">
        <f>G9+H9</f>
        <v>400918</v>
      </c>
      <c r="J9" s="367">
        <v>15629</v>
      </c>
      <c r="K9" s="367">
        <f aca="true" t="shared" si="0" ref="K9:K40">I9+J9</f>
        <v>416547</v>
      </c>
      <c r="L9" s="367">
        <v>416548</v>
      </c>
      <c r="M9" s="406">
        <f>L9/K9*100</f>
        <v>100.0002400689478</v>
      </c>
    </row>
    <row r="10" spans="2:13" ht="15.75">
      <c r="B10" s="368">
        <v>41</v>
      </c>
      <c r="C10" s="369">
        <v>121001</v>
      </c>
      <c r="D10" s="288" t="s">
        <v>16</v>
      </c>
      <c r="E10" s="83">
        <v>47859</v>
      </c>
      <c r="F10" s="83"/>
      <c r="G10" s="83">
        <f aca="true" t="shared" si="1" ref="G10:G17">E10+F10</f>
        <v>47859</v>
      </c>
      <c r="H10" s="83"/>
      <c r="I10" s="83">
        <f aca="true" t="shared" si="2" ref="I10:I78">G10+H10</f>
        <v>47859</v>
      </c>
      <c r="J10" s="83">
        <v>18807</v>
      </c>
      <c r="K10" s="83">
        <f t="shared" si="0"/>
        <v>66666</v>
      </c>
      <c r="L10" s="83">
        <v>64475</v>
      </c>
      <c r="M10" s="407">
        <f aca="true" t="shared" si="3" ref="M10:M72">L10/K10*100</f>
        <v>96.71346713467135</v>
      </c>
    </row>
    <row r="11" spans="2:13" ht="15.75">
      <c r="B11" s="156">
        <v>41</v>
      </c>
      <c r="C11" s="34">
        <v>121002</v>
      </c>
      <c r="D11" s="35" t="s">
        <v>17</v>
      </c>
      <c r="E11" s="36">
        <v>40100</v>
      </c>
      <c r="F11" s="36"/>
      <c r="G11" s="36">
        <f t="shared" si="1"/>
        <v>40100</v>
      </c>
      <c r="H11" s="36"/>
      <c r="I11" s="36">
        <f t="shared" si="2"/>
        <v>40100</v>
      </c>
      <c r="J11" s="36">
        <v>5909</v>
      </c>
      <c r="K11" s="36">
        <f t="shared" si="0"/>
        <v>46009</v>
      </c>
      <c r="L11" s="36">
        <v>45401</v>
      </c>
      <c r="M11" s="408">
        <f t="shared" si="3"/>
        <v>98.67851942011345</v>
      </c>
    </row>
    <row r="12" spans="2:25" ht="16.5" thickBot="1">
      <c r="B12" s="157">
        <v>41</v>
      </c>
      <c r="C12" s="38">
        <v>121003</v>
      </c>
      <c r="D12" s="39" t="s">
        <v>225</v>
      </c>
      <c r="E12" s="40">
        <v>369</v>
      </c>
      <c r="F12" s="40"/>
      <c r="G12" s="40">
        <f t="shared" si="1"/>
        <v>369</v>
      </c>
      <c r="H12" s="40"/>
      <c r="I12" s="40">
        <f t="shared" si="2"/>
        <v>369</v>
      </c>
      <c r="J12" s="40"/>
      <c r="K12" s="40">
        <f t="shared" si="0"/>
        <v>369</v>
      </c>
      <c r="L12" s="40">
        <v>362</v>
      </c>
      <c r="M12" s="409">
        <f t="shared" si="3"/>
        <v>98.1029810298103</v>
      </c>
      <c r="W12" s="134"/>
      <c r="X12" s="135"/>
      <c r="Y12" s="136"/>
    </row>
    <row r="13" spans="3:13" ht="16.5" thickBot="1">
      <c r="C13" s="490"/>
      <c r="D13" s="490"/>
      <c r="E13" s="41"/>
      <c r="F13" s="41"/>
      <c r="G13" s="41">
        <f t="shared" si="1"/>
        <v>0</v>
      </c>
      <c r="H13" s="41"/>
      <c r="I13" s="41">
        <f t="shared" si="2"/>
        <v>0</v>
      </c>
      <c r="J13" s="41"/>
      <c r="K13" s="41">
        <f t="shared" si="0"/>
        <v>0</v>
      </c>
      <c r="L13" s="41">
        <f>J13+K13</f>
        <v>0</v>
      </c>
      <c r="M13" s="410"/>
    </row>
    <row r="14" spans="2:13" ht="15.75">
      <c r="B14" s="126"/>
      <c r="C14" s="485" t="s">
        <v>64</v>
      </c>
      <c r="D14" s="486"/>
      <c r="E14" s="42"/>
      <c r="F14" s="42"/>
      <c r="G14" s="42">
        <f t="shared" si="1"/>
        <v>0</v>
      </c>
      <c r="H14" s="42"/>
      <c r="I14" s="42">
        <f t="shared" si="2"/>
        <v>0</v>
      </c>
      <c r="J14" s="42"/>
      <c r="K14" s="42">
        <f t="shared" si="0"/>
        <v>0</v>
      </c>
      <c r="L14" s="42">
        <f>J14+K14</f>
        <v>0</v>
      </c>
      <c r="M14" s="411"/>
    </row>
    <row r="15" spans="2:13" ht="15.75">
      <c r="B15" s="116">
        <v>41</v>
      </c>
      <c r="C15" s="34">
        <v>133001</v>
      </c>
      <c r="D15" s="35" t="s">
        <v>13</v>
      </c>
      <c r="E15" s="36">
        <v>1425</v>
      </c>
      <c r="F15" s="36"/>
      <c r="G15" s="36">
        <f t="shared" si="1"/>
        <v>1425</v>
      </c>
      <c r="H15" s="36">
        <v>60</v>
      </c>
      <c r="I15" s="36">
        <f t="shared" si="2"/>
        <v>1485</v>
      </c>
      <c r="J15" s="36">
        <v>18</v>
      </c>
      <c r="K15" s="36">
        <f t="shared" si="0"/>
        <v>1503</v>
      </c>
      <c r="L15" s="36">
        <v>1503</v>
      </c>
      <c r="M15" s="408">
        <f t="shared" si="3"/>
        <v>100</v>
      </c>
    </row>
    <row r="16" spans="2:24" ht="15.75">
      <c r="B16" s="116">
        <v>41</v>
      </c>
      <c r="C16" s="34">
        <v>133012</v>
      </c>
      <c r="D16" s="35" t="s">
        <v>22</v>
      </c>
      <c r="E16" s="36">
        <v>700</v>
      </c>
      <c r="F16" s="36"/>
      <c r="G16" s="36">
        <f t="shared" si="1"/>
        <v>700</v>
      </c>
      <c r="H16" s="36"/>
      <c r="I16" s="36">
        <f t="shared" si="2"/>
        <v>700</v>
      </c>
      <c r="J16" s="36">
        <v>-90</v>
      </c>
      <c r="K16" s="36">
        <f t="shared" si="0"/>
        <v>610</v>
      </c>
      <c r="L16" s="36">
        <v>610</v>
      </c>
      <c r="M16" s="408">
        <f t="shared" si="3"/>
        <v>100</v>
      </c>
      <c r="W16" s="137"/>
      <c r="X16" s="138"/>
    </row>
    <row r="17" spans="2:24" ht="15.75">
      <c r="B17" s="116">
        <v>41</v>
      </c>
      <c r="C17" s="34">
        <v>133013</v>
      </c>
      <c r="D17" s="35" t="s">
        <v>226</v>
      </c>
      <c r="E17" s="36">
        <v>33500</v>
      </c>
      <c r="F17" s="36"/>
      <c r="G17" s="36">
        <f t="shared" si="1"/>
        <v>33500</v>
      </c>
      <c r="H17" s="36"/>
      <c r="I17" s="36">
        <f t="shared" si="2"/>
        <v>33500</v>
      </c>
      <c r="J17" s="36">
        <v>4429</v>
      </c>
      <c r="K17" s="36">
        <f t="shared" si="0"/>
        <v>37929</v>
      </c>
      <c r="L17" s="36">
        <v>32664</v>
      </c>
      <c r="M17" s="408">
        <f t="shared" si="3"/>
        <v>86.11880091750376</v>
      </c>
      <c r="W17" s="56"/>
      <c r="X17" s="59"/>
    </row>
    <row r="18" spans="2:24" ht="16.5" thickBot="1">
      <c r="B18" s="120"/>
      <c r="C18" s="44"/>
      <c r="D18" s="45"/>
      <c r="E18" s="46">
        <f>SUM(E9:E17)</f>
        <v>515971</v>
      </c>
      <c r="F18" s="46">
        <f>SUM(F9:F17)</f>
        <v>0</v>
      </c>
      <c r="G18" s="46">
        <f>SUM(G9:G17)</f>
        <v>515971</v>
      </c>
      <c r="H18" s="46">
        <f>SUM(H9:H17)</f>
        <v>8960</v>
      </c>
      <c r="I18" s="46">
        <f t="shared" si="2"/>
        <v>524931</v>
      </c>
      <c r="J18" s="46">
        <f>SUM(J9:J17)</f>
        <v>44702</v>
      </c>
      <c r="K18" s="46">
        <f t="shared" si="0"/>
        <v>569633</v>
      </c>
      <c r="L18" s="46">
        <f>SUM(L9:L17)</f>
        <v>561563</v>
      </c>
      <c r="M18" s="412">
        <f t="shared" si="3"/>
        <v>98.58329836930093</v>
      </c>
      <c r="W18" s="59"/>
      <c r="X18" s="59"/>
    </row>
    <row r="19" spans="3:24" ht="16.5" thickBot="1">
      <c r="C19" s="47"/>
      <c r="D19" s="49"/>
      <c r="E19" s="48"/>
      <c r="F19" s="48"/>
      <c r="G19" s="48"/>
      <c r="H19" s="48"/>
      <c r="I19" s="48">
        <f t="shared" si="2"/>
        <v>0</v>
      </c>
      <c r="J19" s="48"/>
      <c r="K19" s="48">
        <f t="shared" si="0"/>
        <v>0</v>
      </c>
      <c r="L19" s="48">
        <f>J19+K19</f>
        <v>0</v>
      </c>
      <c r="M19" s="413"/>
      <c r="W19" s="59"/>
      <c r="X19" s="59"/>
    </row>
    <row r="20" spans="2:24" ht="15.75">
      <c r="B20" s="126"/>
      <c r="C20" s="485" t="s">
        <v>66</v>
      </c>
      <c r="D20" s="486"/>
      <c r="E20" s="42"/>
      <c r="F20" s="42"/>
      <c r="G20" s="42"/>
      <c r="H20" s="42"/>
      <c r="I20" s="42">
        <f t="shared" si="2"/>
        <v>0</v>
      </c>
      <c r="J20" s="42"/>
      <c r="K20" s="42">
        <f t="shared" si="0"/>
        <v>0</v>
      </c>
      <c r="L20" s="42">
        <f>J20+K20</f>
        <v>0</v>
      </c>
      <c r="M20" s="411"/>
      <c r="W20" s="59"/>
      <c r="X20" s="59"/>
    </row>
    <row r="21" spans="2:26" ht="15.75">
      <c r="B21" s="116">
        <v>41</v>
      </c>
      <c r="C21" s="34">
        <v>212002</v>
      </c>
      <c r="D21" s="35" t="s">
        <v>23</v>
      </c>
      <c r="E21" s="36">
        <v>6576</v>
      </c>
      <c r="F21" s="36"/>
      <c r="G21" s="36">
        <f>E21+F21</f>
        <v>6576</v>
      </c>
      <c r="H21" s="36"/>
      <c r="I21" s="36">
        <f t="shared" si="2"/>
        <v>6576</v>
      </c>
      <c r="J21" s="36"/>
      <c r="K21" s="36">
        <f t="shared" si="0"/>
        <v>6576</v>
      </c>
      <c r="L21" s="36">
        <v>6569</v>
      </c>
      <c r="M21" s="408">
        <f t="shared" si="3"/>
        <v>99.89355231143551</v>
      </c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</row>
    <row r="22" spans="2:27" ht="15.75">
      <c r="B22" s="246">
        <v>41</v>
      </c>
      <c r="C22" s="247">
        <v>212003</v>
      </c>
      <c r="D22" s="288" t="s">
        <v>199</v>
      </c>
      <c r="E22" s="36">
        <v>4500</v>
      </c>
      <c r="F22" s="36"/>
      <c r="G22" s="36">
        <f aca="true" t="shared" si="4" ref="G22:G50">E22+F22</f>
        <v>4500</v>
      </c>
      <c r="H22" s="36"/>
      <c r="I22" s="36">
        <f t="shared" si="2"/>
        <v>4500</v>
      </c>
      <c r="J22" s="36">
        <v>-1200</v>
      </c>
      <c r="K22" s="36">
        <f t="shared" si="0"/>
        <v>3300</v>
      </c>
      <c r="L22" s="36">
        <v>3137</v>
      </c>
      <c r="M22" s="408">
        <f t="shared" si="3"/>
        <v>95.06060606060606</v>
      </c>
      <c r="N22" s="139"/>
      <c r="O22" s="139"/>
      <c r="P22" s="139"/>
      <c r="Q22" s="139"/>
      <c r="R22" s="139"/>
      <c r="S22" s="140"/>
      <c r="T22" s="141"/>
      <c r="U22" s="142"/>
      <c r="V22" s="140"/>
      <c r="W22" s="140"/>
      <c r="X22" s="140"/>
      <c r="Y22" s="140"/>
      <c r="Z22" s="140"/>
      <c r="AA22" s="23"/>
    </row>
    <row r="23" spans="2:27" ht="15.75">
      <c r="B23" s="246">
        <v>41</v>
      </c>
      <c r="C23" s="247">
        <v>212003</v>
      </c>
      <c r="D23" s="244" t="s">
        <v>148</v>
      </c>
      <c r="E23" s="83">
        <v>18000</v>
      </c>
      <c r="F23" s="83"/>
      <c r="G23" s="83">
        <f t="shared" si="4"/>
        <v>18000</v>
      </c>
      <c r="H23" s="83"/>
      <c r="I23" s="83">
        <f t="shared" si="2"/>
        <v>18000</v>
      </c>
      <c r="J23" s="83"/>
      <c r="K23" s="83">
        <f t="shared" si="0"/>
        <v>18000</v>
      </c>
      <c r="L23" s="83">
        <v>17619</v>
      </c>
      <c r="M23" s="407">
        <f t="shared" si="3"/>
        <v>97.88333333333334</v>
      </c>
      <c r="N23" s="139"/>
      <c r="O23" s="139"/>
      <c r="P23" s="139"/>
      <c r="Q23" s="139"/>
      <c r="R23" s="139"/>
      <c r="S23" s="140"/>
      <c r="T23" s="141"/>
      <c r="U23" s="142"/>
      <c r="V23" s="140"/>
      <c r="W23" s="140"/>
      <c r="X23" s="140"/>
      <c r="Y23" s="140"/>
      <c r="Z23" s="140"/>
      <c r="AA23" s="23"/>
    </row>
    <row r="24" spans="2:27" ht="15.75">
      <c r="B24" s="246">
        <v>41</v>
      </c>
      <c r="C24" s="247">
        <v>212003</v>
      </c>
      <c r="D24" s="244" t="s">
        <v>149</v>
      </c>
      <c r="E24" s="36">
        <v>11050</v>
      </c>
      <c r="F24" s="36">
        <v>11177</v>
      </c>
      <c r="G24" s="36">
        <f t="shared" si="4"/>
        <v>22227</v>
      </c>
      <c r="H24" s="36"/>
      <c r="I24" s="36">
        <f t="shared" si="2"/>
        <v>22227</v>
      </c>
      <c r="J24" s="36">
        <v>-515</v>
      </c>
      <c r="K24" s="36">
        <f t="shared" si="0"/>
        <v>21712</v>
      </c>
      <c r="L24" s="36">
        <v>21387</v>
      </c>
      <c r="M24" s="408">
        <f t="shared" si="3"/>
        <v>98.50313190862195</v>
      </c>
      <c r="N24" s="139"/>
      <c r="O24" s="139"/>
      <c r="P24" s="139"/>
      <c r="Q24" s="139"/>
      <c r="R24" s="139"/>
      <c r="S24" s="140"/>
      <c r="T24" s="141"/>
      <c r="U24" s="142"/>
      <c r="V24" s="140"/>
      <c r="W24" s="140"/>
      <c r="X24" s="140"/>
      <c r="Y24" s="140"/>
      <c r="Z24" s="140"/>
      <c r="AA24" s="23"/>
    </row>
    <row r="25" spans="2:27" ht="16.5" thickBot="1">
      <c r="B25" s="246">
        <v>41</v>
      </c>
      <c r="C25" s="247">
        <v>212004</v>
      </c>
      <c r="D25" s="244" t="s">
        <v>35</v>
      </c>
      <c r="E25" s="36">
        <v>2550</v>
      </c>
      <c r="F25" s="36"/>
      <c r="G25" s="36">
        <f t="shared" si="4"/>
        <v>2550</v>
      </c>
      <c r="H25" s="36"/>
      <c r="I25" s="36">
        <f t="shared" si="2"/>
        <v>2550</v>
      </c>
      <c r="J25" s="36">
        <v>-520</v>
      </c>
      <c r="K25" s="36">
        <f t="shared" si="0"/>
        <v>2030</v>
      </c>
      <c r="L25" s="36">
        <v>1952</v>
      </c>
      <c r="M25" s="408">
        <f t="shared" si="3"/>
        <v>96.1576354679803</v>
      </c>
      <c r="N25" s="139"/>
      <c r="O25" s="139"/>
      <c r="P25" s="139"/>
      <c r="Q25" s="139"/>
      <c r="R25" s="139"/>
      <c r="S25" s="141"/>
      <c r="T25" s="141"/>
      <c r="U25" s="141"/>
      <c r="V25" s="141"/>
      <c r="W25" s="141"/>
      <c r="X25" s="141"/>
      <c r="Y25" s="141"/>
      <c r="Z25" s="141"/>
      <c r="AA25" s="23"/>
    </row>
    <row r="26" spans="2:27" ht="16.5" thickBot="1">
      <c r="B26" s="127"/>
      <c r="C26" s="487" t="s">
        <v>67</v>
      </c>
      <c r="D26" s="488"/>
      <c r="E26" s="51"/>
      <c r="F26" s="51"/>
      <c r="G26" s="51">
        <f t="shared" si="4"/>
        <v>0</v>
      </c>
      <c r="H26" s="51"/>
      <c r="I26" s="51">
        <f t="shared" si="2"/>
        <v>0</v>
      </c>
      <c r="J26" s="51"/>
      <c r="K26" s="51">
        <f t="shared" si="0"/>
        <v>0</v>
      </c>
      <c r="L26" s="51">
        <f>J26+K26</f>
        <v>0</v>
      </c>
      <c r="M26" s="414"/>
      <c r="N26" s="131"/>
      <c r="O26" s="131"/>
      <c r="P26" s="131"/>
      <c r="Q26" s="131"/>
      <c r="R26" s="131"/>
      <c r="S26" s="56"/>
      <c r="T26" s="89"/>
      <c r="U26" s="89"/>
      <c r="V26" s="89"/>
      <c r="W26" s="89"/>
      <c r="X26" s="145"/>
      <c r="Y26" s="145"/>
      <c r="Z26" s="145"/>
      <c r="AA26" s="23"/>
    </row>
    <row r="27" spans="2:27" ht="15.75">
      <c r="B27" s="116">
        <v>41</v>
      </c>
      <c r="C27" s="34">
        <v>221004</v>
      </c>
      <c r="D27" s="35" t="s">
        <v>151</v>
      </c>
      <c r="E27" s="36">
        <v>2650</v>
      </c>
      <c r="F27" s="36"/>
      <c r="G27" s="36">
        <f t="shared" si="4"/>
        <v>2650</v>
      </c>
      <c r="H27" s="36">
        <v>1000</v>
      </c>
      <c r="I27" s="36">
        <f t="shared" si="2"/>
        <v>3650</v>
      </c>
      <c r="J27" s="36">
        <v>640</v>
      </c>
      <c r="K27" s="36">
        <f t="shared" si="0"/>
        <v>4290</v>
      </c>
      <c r="L27" s="36">
        <v>4289</v>
      </c>
      <c r="M27" s="408">
        <f t="shared" si="3"/>
        <v>99.97668997668998</v>
      </c>
      <c r="N27" s="129"/>
      <c r="O27" s="129"/>
      <c r="P27" s="129"/>
      <c r="Q27" s="129"/>
      <c r="R27" s="129"/>
      <c r="S27" s="143"/>
      <c r="T27" s="144"/>
      <c r="U27" s="144"/>
      <c r="V27" s="144"/>
      <c r="W27" s="144"/>
      <c r="X27" s="144"/>
      <c r="Y27" s="144"/>
      <c r="Z27" s="144"/>
      <c r="AA27" s="23"/>
    </row>
    <row r="28" spans="2:27" ht="15.75">
      <c r="B28" s="116">
        <v>41</v>
      </c>
      <c r="C28" s="34">
        <v>221004</v>
      </c>
      <c r="D28" s="35" t="s">
        <v>150</v>
      </c>
      <c r="E28" s="36">
        <v>5500</v>
      </c>
      <c r="F28" s="36"/>
      <c r="G28" s="36">
        <f t="shared" si="4"/>
        <v>5500</v>
      </c>
      <c r="H28" s="36">
        <v>500</v>
      </c>
      <c r="I28" s="36">
        <f t="shared" si="2"/>
        <v>6000</v>
      </c>
      <c r="J28" s="36">
        <v>95</v>
      </c>
      <c r="K28" s="36">
        <f t="shared" si="0"/>
        <v>6095</v>
      </c>
      <c r="L28" s="36">
        <v>6095</v>
      </c>
      <c r="M28" s="408">
        <f t="shared" si="3"/>
        <v>100</v>
      </c>
      <c r="N28" s="129"/>
      <c r="O28" s="129"/>
      <c r="P28" s="129"/>
      <c r="Q28" s="129"/>
      <c r="R28" s="129"/>
      <c r="S28" s="143"/>
      <c r="T28" s="144"/>
      <c r="U28" s="144"/>
      <c r="V28" s="144"/>
      <c r="W28" s="144"/>
      <c r="X28" s="144"/>
      <c r="Y28" s="144"/>
      <c r="Z28" s="144"/>
      <c r="AA28" s="23"/>
    </row>
    <row r="29" spans="2:27" ht="15.75">
      <c r="B29" s="116">
        <v>41</v>
      </c>
      <c r="C29" s="34">
        <v>221004</v>
      </c>
      <c r="D29" s="35" t="s">
        <v>152</v>
      </c>
      <c r="E29" s="36">
        <v>10500</v>
      </c>
      <c r="F29" s="36"/>
      <c r="G29" s="36">
        <f t="shared" si="4"/>
        <v>10500</v>
      </c>
      <c r="H29" s="36"/>
      <c r="I29" s="36">
        <f t="shared" si="2"/>
        <v>10500</v>
      </c>
      <c r="J29" s="36">
        <v>-1500</v>
      </c>
      <c r="K29" s="36">
        <f t="shared" si="0"/>
        <v>9000</v>
      </c>
      <c r="L29" s="36">
        <v>9000</v>
      </c>
      <c r="M29" s="408">
        <f t="shared" si="3"/>
        <v>100</v>
      </c>
      <c r="N29" s="129"/>
      <c r="O29" s="129"/>
      <c r="P29" s="129"/>
      <c r="Q29" s="129"/>
      <c r="R29" s="129"/>
      <c r="S29" s="143"/>
      <c r="T29" s="144"/>
      <c r="U29" s="144"/>
      <c r="V29" s="144"/>
      <c r="W29" s="144"/>
      <c r="X29" s="144"/>
      <c r="Y29" s="144"/>
      <c r="Z29" s="144"/>
      <c r="AA29" s="23"/>
    </row>
    <row r="30" spans="2:27" ht="15.75">
      <c r="B30" s="116">
        <v>41</v>
      </c>
      <c r="C30" s="34">
        <v>222003</v>
      </c>
      <c r="D30" s="35" t="s">
        <v>153</v>
      </c>
      <c r="E30" s="36">
        <v>450</v>
      </c>
      <c r="F30" s="36"/>
      <c r="G30" s="36">
        <f t="shared" si="4"/>
        <v>450</v>
      </c>
      <c r="H30" s="36"/>
      <c r="I30" s="36">
        <f t="shared" si="2"/>
        <v>450</v>
      </c>
      <c r="J30" s="36">
        <v>-200</v>
      </c>
      <c r="K30" s="36">
        <f t="shared" si="0"/>
        <v>250</v>
      </c>
      <c r="L30" s="36">
        <v>250</v>
      </c>
      <c r="M30" s="408">
        <f t="shared" si="3"/>
        <v>100</v>
      </c>
      <c r="N30" s="131"/>
      <c r="O30" s="131"/>
      <c r="P30" s="131"/>
      <c r="Q30" s="131"/>
      <c r="R30" s="131"/>
      <c r="S30" s="146"/>
      <c r="T30" s="89"/>
      <c r="U30" s="89"/>
      <c r="V30" s="89"/>
      <c r="W30" s="89"/>
      <c r="X30" s="145"/>
      <c r="Y30" s="145"/>
      <c r="Z30" s="145"/>
      <c r="AA30" s="23"/>
    </row>
    <row r="31" spans="2:27" ht="15.75">
      <c r="B31" s="116">
        <v>41</v>
      </c>
      <c r="C31" s="34">
        <v>222003</v>
      </c>
      <c r="D31" s="35" t="s">
        <v>316</v>
      </c>
      <c r="E31" s="36"/>
      <c r="F31" s="36">
        <v>60</v>
      </c>
      <c r="G31" s="36">
        <f t="shared" si="4"/>
        <v>60</v>
      </c>
      <c r="H31" s="36"/>
      <c r="I31" s="36">
        <f t="shared" si="2"/>
        <v>60</v>
      </c>
      <c r="J31" s="36"/>
      <c r="K31" s="36">
        <f t="shared" si="0"/>
        <v>60</v>
      </c>
      <c r="L31" s="36">
        <v>60</v>
      </c>
      <c r="M31" s="408">
        <f t="shared" si="3"/>
        <v>100</v>
      </c>
      <c r="N31" s="131"/>
      <c r="O31" s="131"/>
      <c r="P31" s="131"/>
      <c r="Q31" s="131"/>
      <c r="R31" s="131"/>
      <c r="S31" s="146"/>
      <c r="T31" s="89"/>
      <c r="U31" s="89"/>
      <c r="V31" s="89"/>
      <c r="W31" s="89"/>
      <c r="X31" s="145"/>
      <c r="Y31" s="145"/>
      <c r="Z31" s="145"/>
      <c r="AA31" s="23"/>
    </row>
    <row r="32" spans="2:27" ht="15.75">
      <c r="B32" s="116">
        <v>41</v>
      </c>
      <c r="C32" s="34">
        <v>223001</v>
      </c>
      <c r="D32" s="35" t="s">
        <v>319</v>
      </c>
      <c r="E32" s="36"/>
      <c r="F32" s="36">
        <v>20</v>
      </c>
      <c r="G32" s="36">
        <f t="shared" si="4"/>
        <v>20</v>
      </c>
      <c r="H32" s="36"/>
      <c r="I32" s="36">
        <f t="shared" si="2"/>
        <v>20</v>
      </c>
      <c r="J32" s="36"/>
      <c r="K32" s="36">
        <f t="shared" si="0"/>
        <v>20</v>
      </c>
      <c r="L32" s="36">
        <f>J32+K32</f>
        <v>20</v>
      </c>
      <c r="M32" s="408">
        <f t="shared" si="3"/>
        <v>100</v>
      </c>
      <c r="N32" s="131"/>
      <c r="O32" s="131"/>
      <c r="P32" s="131"/>
      <c r="Q32" s="131"/>
      <c r="R32" s="131"/>
      <c r="S32" s="146"/>
      <c r="T32" s="89"/>
      <c r="U32" s="89"/>
      <c r="V32" s="89"/>
      <c r="W32" s="89"/>
      <c r="X32" s="145"/>
      <c r="Y32" s="145"/>
      <c r="Z32" s="145"/>
      <c r="AA32" s="23"/>
    </row>
    <row r="33" spans="2:27" ht="15.75">
      <c r="B33" s="116">
        <v>41</v>
      </c>
      <c r="C33" s="34">
        <v>223001</v>
      </c>
      <c r="D33" s="35" t="s">
        <v>18</v>
      </c>
      <c r="E33" s="36">
        <v>150</v>
      </c>
      <c r="F33" s="36"/>
      <c r="G33" s="36">
        <f t="shared" si="4"/>
        <v>150</v>
      </c>
      <c r="H33" s="36"/>
      <c r="I33" s="36">
        <f t="shared" si="2"/>
        <v>150</v>
      </c>
      <c r="J33" s="36">
        <v>22</v>
      </c>
      <c r="K33" s="36">
        <f t="shared" si="0"/>
        <v>172</v>
      </c>
      <c r="L33" s="36">
        <v>171</v>
      </c>
      <c r="M33" s="408">
        <f t="shared" si="3"/>
        <v>99.4186046511628</v>
      </c>
      <c r="N33" s="131"/>
      <c r="O33" s="131"/>
      <c r="P33" s="131"/>
      <c r="Q33" s="131"/>
      <c r="R33" s="131"/>
      <c r="S33" s="146"/>
      <c r="T33" s="89"/>
      <c r="U33" s="89"/>
      <c r="V33" s="89"/>
      <c r="W33" s="89"/>
      <c r="X33" s="145"/>
      <c r="Y33" s="145"/>
      <c r="Z33" s="145"/>
      <c r="AA33" s="23"/>
    </row>
    <row r="34" spans="2:27" ht="15.75">
      <c r="B34" s="116">
        <v>41</v>
      </c>
      <c r="C34" s="34">
        <v>223001</v>
      </c>
      <c r="D34" s="35" t="s">
        <v>154</v>
      </c>
      <c r="E34" s="36">
        <v>550</v>
      </c>
      <c r="F34" s="36"/>
      <c r="G34" s="36">
        <f t="shared" si="4"/>
        <v>550</v>
      </c>
      <c r="H34" s="36"/>
      <c r="I34" s="36">
        <f t="shared" si="2"/>
        <v>550</v>
      </c>
      <c r="J34" s="36">
        <v>52</v>
      </c>
      <c r="K34" s="36">
        <f t="shared" si="0"/>
        <v>602</v>
      </c>
      <c r="L34" s="36">
        <v>602</v>
      </c>
      <c r="M34" s="408">
        <f t="shared" si="3"/>
        <v>100</v>
      </c>
      <c r="N34" s="131"/>
      <c r="O34" s="131"/>
      <c r="P34" s="131"/>
      <c r="Q34" s="131"/>
      <c r="R34" s="131"/>
      <c r="S34" s="147"/>
      <c r="T34" s="148"/>
      <c r="U34" s="148"/>
      <c r="V34" s="148"/>
      <c r="W34" s="148"/>
      <c r="X34" s="145"/>
      <c r="Y34" s="145"/>
      <c r="Z34" s="145"/>
      <c r="AA34" s="23"/>
    </row>
    <row r="35" spans="2:27" ht="15.75">
      <c r="B35" s="113">
        <v>41</v>
      </c>
      <c r="C35" s="252">
        <v>223001</v>
      </c>
      <c r="D35" s="35" t="s">
        <v>227</v>
      </c>
      <c r="E35" s="63">
        <v>10</v>
      </c>
      <c r="F35" s="63"/>
      <c r="G35" s="63">
        <f t="shared" si="4"/>
        <v>10</v>
      </c>
      <c r="H35" s="63"/>
      <c r="I35" s="63">
        <f t="shared" si="2"/>
        <v>10</v>
      </c>
      <c r="J35" s="63">
        <v>0</v>
      </c>
      <c r="K35" s="63">
        <f t="shared" si="0"/>
        <v>10</v>
      </c>
      <c r="L35" s="63">
        <v>6</v>
      </c>
      <c r="M35" s="415">
        <f t="shared" si="3"/>
        <v>60</v>
      </c>
      <c r="N35" s="131"/>
      <c r="O35" s="131"/>
      <c r="P35" s="131"/>
      <c r="Q35" s="131"/>
      <c r="R35" s="131"/>
      <c r="S35" s="147"/>
      <c r="T35" s="148"/>
      <c r="U35" s="148"/>
      <c r="V35" s="148"/>
      <c r="W35" s="148"/>
      <c r="X35" s="145"/>
      <c r="Y35" s="145"/>
      <c r="Z35" s="145"/>
      <c r="AA35" s="23"/>
    </row>
    <row r="36" spans="2:27" ht="15.75">
      <c r="B36" s="116">
        <v>41</v>
      </c>
      <c r="C36" s="34">
        <v>223001</v>
      </c>
      <c r="D36" s="35" t="s">
        <v>197</v>
      </c>
      <c r="E36" s="63">
        <v>2503</v>
      </c>
      <c r="F36" s="63"/>
      <c r="G36" s="63">
        <f t="shared" si="4"/>
        <v>2503</v>
      </c>
      <c r="H36" s="63"/>
      <c r="I36" s="63">
        <f t="shared" si="2"/>
        <v>2503</v>
      </c>
      <c r="J36" s="63">
        <v>200</v>
      </c>
      <c r="K36" s="63">
        <f t="shared" si="0"/>
        <v>2703</v>
      </c>
      <c r="L36" s="63">
        <v>2701</v>
      </c>
      <c r="M36" s="415">
        <f t="shared" si="3"/>
        <v>99.9260081391047</v>
      </c>
      <c r="N36" s="131"/>
      <c r="O36" s="131"/>
      <c r="P36" s="131"/>
      <c r="Q36" s="131"/>
      <c r="R36" s="131"/>
      <c r="S36" s="147"/>
      <c r="T36" s="148"/>
      <c r="U36" s="148"/>
      <c r="V36" s="148"/>
      <c r="W36" s="148"/>
      <c r="X36" s="145"/>
      <c r="Y36" s="145"/>
      <c r="Z36" s="145"/>
      <c r="AA36" s="23"/>
    </row>
    <row r="37" spans="2:27" ht="15.75">
      <c r="B37" s="116">
        <v>41</v>
      </c>
      <c r="C37" s="34">
        <v>223002</v>
      </c>
      <c r="D37" s="35" t="s">
        <v>160</v>
      </c>
      <c r="E37" s="36">
        <v>2000</v>
      </c>
      <c r="F37" s="36"/>
      <c r="G37" s="36">
        <f t="shared" si="4"/>
        <v>2000</v>
      </c>
      <c r="H37" s="36"/>
      <c r="I37" s="36">
        <f t="shared" si="2"/>
        <v>2000</v>
      </c>
      <c r="J37" s="36">
        <v>51.8</v>
      </c>
      <c r="K37" s="36">
        <f t="shared" si="0"/>
        <v>2051.8</v>
      </c>
      <c r="L37" s="36">
        <v>2054</v>
      </c>
      <c r="M37" s="408">
        <f t="shared" si="3"/>
        <v>100.10722292621112</v>
      </c>
      <c r="N37" s="131"/>
      <c r="O37" s="131"/>
      <c r="P37" s="131"/>
      <c r="Q37" s="131"/>
      <c r="R37" s="131"/>
      <c r="S37" s="147"/>
      <c r="T37" s="148"/>
      <c r="U37" s="148"/>
      <c r="V37" s="148"/>
      <c r="W37" s="148"/>
      <c r="X37" s="145"/>
      <c r="Y37" s="145"/>
      <c r="Z37" s="145"/>
      <c r="AA37" s="23"/>
    </row>
    <row r="38" spans="2:27" ht="15" customHeight="1">
      <c r="B38" s="116">
        <v>41</v>
      </c>
      <c r="C38" s="34">
        <v>223002</v>
      </c>
      <c r="D38" s="35" t="s">
        <v>228</v>
      </c>
      <c r="E38" s="36">
        <v>1500</v>
      </c>
      <c r="F38" s="36"/>
      <c r="G38" s="36">
        <f t="shared" si="4"/>
        <v>1500</v>
      </c>
      <c r="H38" s="36">
        <v>51</v>
      </c>
      <c r="I38" s="36">
        <f t="shared" si="2"/>
        <v>1551</v>
      </c>
      <c r="J38" s="36">
        <v>504</v>
      </c>
      <c r="K38" s="36">
        <f t="shared" si="0"/>
        <v>2055</v>
      </c>
      <c r="L38" s="36">
        <v>2052</v>
      </c>
      <c r="M38" s="408">
        <f t="shared" si="3"/>
        <v>99.85401459854015</v>
      </c>
      <c r="N38" s="130"/>
      <c r="O38" s="130"/>
      <c r="P38" s="130"/>
      <c r="Q38" s="130"/>
      <c r="R38" s="130"/>
      <c r="S38" s="55"/>
      <c r="T38" s="148"/>
      <c r="U38" s="148"/>
      <c r="V38" s="148"/>
      <c r="W38" s="148"/>
      <c r="X38" s="148"/>
      <c r="Y38" s="148"/>
      <c r="Z38" s="148"/>
      <c r="AA38" s="23"/>
    </row>
    <row r="39" spans="2:27" ht="15.75">
      <c r="B39" s="116">
        <v>41</v>
      </c>
      <c r="C39" s="34">
        <v>223003</v>
      </c>
      <c r="D39" s="35" t="s">
        <v>229</v>
      </c>
      <c r="E39" s="36">
        <v>2900</v>
      </c>
      <c r="F39" s="36"/>
      <c r="G39" s="36">
        <f t="shared" si="4"/>
        <v>2900</v>
      </c>
      <c r="H39" s="36"/>
      <c r="I39" s="36">
        <f t="shared" si="2"/>
        <v>2900</v>
      </c>
      <c r="J39" s="36">
        <v>-346</v>
      </c>
      <c r="K39" s="36">
        <f t="shared" si="0"/>
        <v>2554</v>
      </c>
      <c r="L39" s="36">
        <v>2245</v>
      </c>
      <c r="M39" s="408">
        <f t="shared" si="3"/>
        <v>87.90133124510572</v>
      </c>
      <c r="N39" s="129"/>
      <c r="O39" s="129"/>
      <c r="P39" s="129"/>
      <c r="Q39" s="129"/>
      <c r="R39" s="129"/>
      <c r="S39" s="143"/>
      <c r="T39" s="143"/>
      <c r="U39" s="143"/>
      <c r="V39" s="149"/>
      <c r="W39" s="23"/>
      <c r="X39" s="23"/>
      <c r="Y39" s="23"/>
      <c r="Z39" s="23"/>
      <c r="AA39" s="23"/>
    </row>
    <row r="40" spans="2:27" ht="16.5" thickBot="1">
      <c r="B40" s="119">
        <v>41</v>
      </c>
      <c r="C40" s="38">
        <v>229005</v>
      </c>
      <c r="D40" s="39" t="s">
        <v>24</v>
      </c>
      <c r="E40" s="40">
        <v>182</v>
      </c>
      <c r="F40" s="40"/>
      <c r="G40" s="40">
        <f t="shared" si="4"/>
        <v>182</v>
      </c>
      <c r="H40" s="40">
        <v>49</v>
      </c>
      <c r="I40" s="40">
        <f t="shared" si="2"/>
        <v>231</v>
      </c>
      <c r="J40" s="40"/>
      <c r="K40" s="40">
        <f t="shared" si="0"/>
        <v>231</v>
      </c>
      <c r="L40" s="40">
        <f>J40+K40</f>
        <v>231</v>
      </c>
      <c r="M40" s="409">
        <f t="shared" si="3"/>
        <v>100</v>
      </c>
      <c r="N40" s="128"/>
      <c r="O40" s="128"/>
      <c r="P40" s="128"/>
      <c r="Q40" s="150"/>
      <c r="R40" s="150"/>
      <c r="S40" s="151"/>
      <c r="T40" s="151"/>
      <c r="U40" s="151"/>
      <c r="V40" s="57"/>
      <c r="W40" s="152"/>
      <c r="X40" s="151"/>
      <c r="Y40" s="23"/>
      <c r="Z40" s="23"/>
      <c r="AA40" s="23"/>
    </row>
    <row r="41" spans="3:27" ht="16.5" thickBot="1">
      <c r="C41" s="52"/>
      <c r="D41" s="43"/>
      <c r="E41" s="54"/>
      <c r="F41" s="54"/>
      <c r="G41" s="54">
        <f t="shared" si="4"/>
        <v>0</v>
      </c>
      <c r="H41" s="54"/>
      <c r="I41" s="54">
        <f t="shared" si="2"/>
        <v>0</v>
      </c>
      <c r="J41" s="54"/>
      <c r="K41" s="54">
        <f aca="true" t="shared" si="5" ref="K41:K72">I41+J41</f>
        <v>0</v>
      </c>
      <c r="L41" s="54">
        <f>J41+K41</f>
        <v>0</v>
      </c>
      <c r="M41" s="416"/>
      <c r="N41" s="128"/>
      <c r="O41" s="128"/>
      <c r="P41" s="128"/>
      <c r="Q41" s="150"/>
      <c r="R41" s="150"/>
      <c r="S41" s="151"/>
      <c r="T41" s="151"/>
      <c r="U41" s="151"/>
      <c r="V41" s="57"/>
      <c r="W41" s="152"/>
      <c r="X41" s="151"/>
      <c r="Y41" s="23"/>
      <c r="Z41" s="23"/>
      <c r="AA41" s="23"/>
    </row>
    <row r="42" spans="2:27" ht="16.5" thickBot="1">
      <c r="B42" s="126"/>
      <c r="C42" s="487" t="s">
        <v>230</v>
      </c>
      <c r="D42" s="488"/>
      <c r="E42" s="51"/>
      <c r="F42" s="51"/>
      <c r="G42" s="51">
        <f t="shared" si="4"/>
        <v>0</v>
      </c>
      <c r="H42" s="51"/>
      <c r="I42" s="51">
        <f t="shared" si="2"/>
        <v>0</v>
      </c>
      <c r="J42" s="51"/>
      <c r="K42" s="51">
        <f t="shared" si="5"/>
        <v>0</v>
      </c>
      <c r="L42" s="51">
        <f>J42+K42</f>
        <v>0</v>
      </c>
      <c r="M42" s="414"/>
      <c r="N42" s="128"/>
      <c r="O42" s="128"/>
      <c r="P42" s="128"/>
      <c r="Q42" s="150"/>
      <c r="R42" s="150"/>
      <c r="S42" s="151"/>
      <c r="T42" s="151"/>
      <c r="U42" s="151"/>
      <c r="V42" s="57"/>
      <c r="W42" s="152"/>
      <c r="X42" s="151"/>
      <c r="Y42" s="23"/>
      <c r="Z42" s="23"/>
      <c r="AA42" s="23"/>
    </row>
    <row r="43" spans="2:27" ht="16.5" thickBot="1">
      <c r="B43" s="119">
        <v>41</v>
      </c>
      <c r="C43" s="38">
        <v>243</v>
      </c>
      <c r="D43" s="39" t="s">
        <v>14</v>
      </c>
      <c r="E43" s="40">
        <v>20</v>
      </c>
      <c r="F43" s="40"/>
      <c r="G43" s="40">
        <f t="shared" si="4"/>
        <v>20</v>
      </c>
      <c r="H43" s="40"/>
      <c r="I43" s="40">
        <f t="shared" si="2"/>
        <v>20</v>
      </c>
      <c r="J43" s="40"/>
      <c r="K43" s="40">
        <f t="shared" si="5"/>
        <v>20</v>
      </c>
      <c r="L43" s="40">
        <v>8</v>
      </c>
      <c r="M43" s="409">
        <f t="shared" si="3"/>
        <v>40</v>
      </c>
      <c r="N43" s="128"/>
      <c r="O43" s="128"/>
      <c r="P43" s="128"/>
      <c r="Q43" s="150"/>
      <c r="R43" s="150"/>
      <c r="S43" s="151"/>
      <c r="T43" s="151"/>
      <c r="U43" s="151"/>
      <c r="V43" s="57"/>
      <c r="W43" s="57"/>
      <c r="X43" s="151"/>
      <c r="Y43" s="23"/>
      <c r="Z43" s="23"/>
      <c r="AA43" s="23"/>
    </row>
    <row r="44" spans="3:27" ht="16.5" thickBot="1">
      <c r="C44" s="52"/>
      <c r="D44" s="43"/>
      <c r="E44" s="53"/>
      <c r="F44" s="53"/>
      <c r="G44" s="53">
        <f t="shared" si="4"/>
        <v>0</v>
      </c>
      <c r="H44" s="53"/>
      <c r="I44" s="53">
        <f t="shared" si="2"/>
        <v>0</v>
      </c>
      <c r="J44" s="53"/>
      <c r="K44" s="53">
        <f t="shared" si="5"/>
        <v>0</v>
      </c>
      <c r="L44" s="53">
        <f>J44+K44</f>
        <v>0</v>
      </c>
      <c r="M44" s="417"/>
      <c r="N44" s="130"/>
      <c r="O44" s="130"/>
      <c r="P44" s="130"/>
      <c r="Q44" s="130"/>
      <c r="R44" s="130"/>
      <c r="S44" s="56"/>
      <c r="T44" s="56"/>
      <c r="U44" s="57"/>
      <c r="V44" s="57"/>
      <c r="W44" s="151"/>
      <c r="X44" s="23"/>
      <c r="Y44" s="23"/>
      <c r="Z44" s="23"/>
      <c r="AA44" s="23"/>
    </row>
    <row r="45" spans="2:27" ht="15.75">
      <c r="B45" s="126"/>
      <c r="C45" s="485" t="s">
        <v>68</v>
      </c>
      <c r="D45" s="486"/>
      <c r="E45" s="42"/>
      <c r="F45" s="42"/>
      <c r="G45" s="42">
        <f t="shared" si="4"/>
        <v>0</v>
      </c>
      <c r="H45" s="42"/>
      <c r="I45" s="42">
        <f t="shared" si="2"/>
        <v>0</v>
      </c>
      <c r="J45" s="42"/>
      <c r="K45" s="42">
        <f t="shared" si="5"/>
        <v>0</v>
      </c>
      <c r="L45" s="42">
        <f>J45+K45</f>
        <v>0</v>
      </c>
      <c r="M45" s="411"/>
      <c r="N45" s="130"/>
      <c r="O45" s="130"/>
      <c r="P45" s="130"/>
      <c r="Q45" s="130"/>
      <c r="R45" s="130"/>
      <c r="S45" s="56"/>
      <c r="T45" s="56"/>
      <c r="U45" s="57"/>
      <c r="V45" s="57"/>
      <c r="W45" s="151"/>
      <c r="X45" s="23"/>
      <c r="Y45" s="23"/>
      <c r="Z45" s="23"/>
      <c r="AA45" s="23"/>
    </row>
    <row r="46" spans="2:25" ht="15.75">
      <c r="B46" s="116">
        <v>41</v>
      </c>
      <c r="C46" s="34">
        <v>292008</v>
      </c>
      <c r="D46" s="35" t="s">
        <v>196</v>
      </c>
      <c r="E46" s="36">
        <v>1900</v>
      </c>
      <c r="F46" s="36"/>
      <c r="G46" s="36">
        <f t="shared" si="4"/>
        <v>1900</v>
      </c>
      <c r="H46" s="36">
        <v>509</v>
      </c>
      <c r="I46" s="36">
        <f t="shared" si="2"/>
        <v>2409</v>
      </c>
      <c r="J46" s="36"/>
      <c r="K46" s="36">
        <f t="shared" si="5"/>
        <v>2409</v>
      </c>
      <c r="L46" s="36">
        <v>2262</v>
      </c>
      <c r="M46" s="408">
        <f t="shared" si="3"/>
        <v>93.89788293897882</v>
      </c>
      <c r="N46" s="130"/>
      <c r="O46" s="130"/>
      <c r="P46" s="130"/>
      <c r="Q46" s="131"/>
      <c r="R46" s="131"/>
      <c r="S46" s="56"/>
      <c r="T46" s="56"/>
      <c r="U46" s="56"/>
      <c r="V46" s="57"/>
      <c r="W46" s="57"/>
      <c r="X46" s="151"/>
      <c r="Y46" s="23"/>
    </row>
    <row r="47" spans="2:25" ht="15.75">
      <c r="B47" s="116">
        <v>41</v>
      </c>
      <c r="C47" s="34">
        <v>292012</v>
      </c>
      <c r="D47" s="35" t="s">
        <v>231</v>
      </c>
      <c r="E47" s="36">
        <v>2787</v>
      </c>
      <c r="F47" s="36"/>
      <c r="G47" s="36">
        <f t="shared" si="4"/>
        <v>2787</v>
      </c>
      <c r="H47" s="36"/>
      <c r="I47" s="36">
        <f t="shared" si="2"/>
        <v>2787</v>
      </c>
      <c r="J47" s="36">
        <v>-2448</v>
      </c>
      <c r="K47" s="36">
        <f t="shared" si="5"/>
        <v>339</v>
      </c>
      <c r="L47" s="36">
        <v>338</v>
      </c>
      <c r="M47" s="408">
        <f t="shared" si="3"/>
        <v>99.70501474926253</v>
      </c>
      <c r="N47" s="139"/>
      <c r="O47" s="139"/>
      <c r="P47" s="139"/>
      <c r="Q47" s="139"/>
      <c r="R47" s="139"/>
      <c r="W47" s="57"/>
      <c r="X47" s="151"/>
      <c r="Y47" s="23"/>
    </row>
    <row r="48" spans="2:25" ht="15.75">
      <c r="B48" s="117">
        <v>41</v>
      </c>
      <c r="C48" s="50">
        <v>292027</v>
      </c>
      <c r="D48" s="62" t="s">
        <v>31</v>
      </c>
      <c r="E48" s="240">
        <v>7000</v>
      </c>
      <c r="F48" s="240">
        <v>-6500</v>
      </c>
      <c r="G48" s="240">
        <f t="shared" si="4"/>
        <v>500</v>
      </c>
      <c r="H48" s="240">
        <v>-500</v>
      </c>
      <c r="I48" s="240">
        <f t="shared" si="2"/>
        <v>0</v>
      </c>
      <c r="J48" s="240"/>
      <c r="K48" s="240">
        <f t="shared" si="5"/>
        <v>0</v>
      </c>
      <c r="L48" s="240">
        <f>J48+K48</f>
        <v>0</v>
      </c>
      <c r="M48" s="418"/>
      <c r="N48" s="139"/>
      <c r="O48" s="139"/>
      <c r="P48" s="139"/>
      <c r="Q48" s="139"/>
      <c r="R48" s="139"/>
      <c r="W48" s="57"/>
      <c r="X48" s="151"/>
      <c r="Y48" s="23"/>
    </row>
    <row r="49" spans="2:25" ht="15.75">
      <c r="B49" s="117">
        <v>41</v>
      </c>
      <c r="C49" s="50">
        <v>292027</v>
      </c>
      <c r="D49" s="346" t="s">
        <v>349</v>
      </c>
      <c r="E49" s="240"/>
      <c r="F49" s="240"/>
      <c r="G49" s="240"/>
      <c r="H49" s="240">
        <v>1066</v>
      </c>
      <c r="I49" s="240">
        <f t="shared" si="2"/>
        <v>1066</v>
      </c>
      <c r="J49" s="240"/>
      <c r="K49" s="240">
        <f t="shared" si="5"/>
        <v>1066</v>
      </c>
      <c r="L49" s="240">
        <f>J49+K49</f>
        <v>1066</v>
      </c>
      <c r="M49" s="418">
        <f t="shared" si="3"/>
        <v>100</v>
      </c>
      <c r="N49" s="139"/>
      <c r="O49" s="139"/>
      <c r="P49" s="139"/>
      <c r="Q49" s="139"/>
      <c r="R49" s="139"/>
      <c r="W49" s="57"/>
      <c r="X49" s="151"/>
      <c r="Y49" s="23"/>
    </row>
    <row r="50" spans="2:25" ht="15.75">
      <c r="B50" s="117">
        <v>41</v>
      </c>
      <c r="C50" s="50">
        <v>2902027</v>
      </c>
      <c r="D50" s="346" t="s">
        <v>348</v>
      </c>
      <c r="E50" s="240">
        <v>500</v>
      </c>
      <c r="F50" s="240">
        <v>2624</v>
      </c>
      <c r="G50" s="240">
        <f t="shared" si="4"/>
        <v>3124</v>
      </c>
      <c r="H50" s="240">
        <v>4304</v>
      </c>
      <c r="I50" s="240">
        <f t="shared" si="2"/>
        <v>7428</v>
      </c>
      <c r="J50" s="240">
        <v>2500</v>
      </c>
      <c r="K50" s="240">
        <f t="shared" si="5"/>
        <v>9928</v>
      </c>
      <c r="L50" s="240">
        <v>9844</v>
      </c>
      <c r="M50" s="418">
        <f t="shared" si="3"/>
        <v>99.1539081385979</v>
      </c>
      <c r="N50" s="139"/>
      <c r="O50" s="139"/>
      <c r="P50" s="139"/>
      <c r="Q50" s="139"/>
      <c r="R50" s="139"/>
      <c r="W50" s="57"/>
      <c r="X50" s="151"/>
      <c r="Y50" s="23"/>
    </row>
    <row r="51" spans="2:25" ht="15.75">
      <c r="B51" s="117">
        <v>41</v>
      </c>
      <c r="C51" s="50">
        <v>292027</v>
      </c>
      <c r="D51" s="346" t="s">
        <v>358</v>
      </c>
      <c r="E51" s="240"/>
      <c r="F51" s="240"/>
      <c r="G51" s="240"/>
      <c r="H51" s="240"/>
      <c r="I51" s="240"/>
      <c r="J51" s="240">
        <v>2599</v>
      </c>
      <c r="K51" s="240">
        <f t="shared" si="5"/>
        <v>2599</v>
      </c>
      <c r="L51" s="240">
        <v>2599</v>
      </c>
      <c r="M51" s="418">
        <f t="shared" si="3"/>
        <v>100</v>
      </c>
      <c r="N51" s="139"/>
      <c r="O51" s="139"/>
      <c r="P51" s="139"/>
      <c r="Q51" s="139"/>
      <c r="R51" s="139"/>
      <c r="W51" s="57"/>
      <c r="X51" s="151"/>
      <c r="Y51" s="23"/>
    </row>
    <row r="52" spans="2:25" ht="16.5" customHeight="1" thickBot="1">
      <c r="B52" s="120"/>
      <c r="C52" s="44"/>
      <c r="D52" s="45"/>
      <c r="E52" s="46">
        <f>SUM(E21:E50)</f>
        <v>83778</v>
      </c>
      <c r="F52" s="46">
        <f>SUM(F21:F50)</f>
        <v>7381</v>
      </c>
      <c r="G52" s="46">
        <f>SUM(G21:G50)</f>
        <v>91159</v>
      </c>
      <c r="H52" s="46">
        <f>SUM(H21:H50)</f>
        <v>6979</v>
      </c>
      <c r="I52" s="46">
        <f t="shared" si="2"/>
        <v>98138</v>
      </c>
      <c r="J52" s="46">
        <f>SUM(J21:J51)</f>
        <v>-65.19999999999982</v>
      </c>
      <c r="K52" s="46">
        <f t="shared" si="5"/>
        <v>98072.8</v>
      </c>
      <c r="L52" s="46">
        <f>SUM(L21:L51)</f>
        <v>96557</v>
      </c>
      <c r="M52" s="412">
        <f t="shared" si="3"/>
        <v>98.45441345612646</v>
      </c>
      <c r="N52" s="153"/>
      <c r="O52" s="153"/>
      <c r="P52" s="153"/>
      <c r="Q52" s="153"/>
      <c r="R52" s="153"/>
      <c r="W52" s="57"/>
      <c r="X52" s="151"/>
      <c r="Y52" s="23"/>
    </row>
    <row r="53" spans="3:25" ht="15.75" customHeight="1" thickBot="1">
      <c r="C53" s="58"/>
      <c r="D53" s="59"/>
      <c r="E53" s="60"/>
      <c r="F53" s="60"/>
      <c r="G53" s="60"/>
      <c r="H53" s="60"/>
      <c r="I53" s="60">
        <f t="shared" si="2"/>
        <v>0</v>
      </c>
      <c r="J53" s="60"/>
      <c r="K53" s="60">
        <f t="shared" si="5"/>
        <v>0</v>
      </c>
      <c r="L53" s="60">
        <f>J53+K53</f>
        <v>0</v>
      </c>
      <c r="M53" s="419"/>
      <c r="N53" s="153"/>
      <c r="O53" s="153"/>
      <c r="P53" s="153"/>
      <c r="Q53" s="153"/>
      <c r="R53" s="153"/>
      <c r="W53" s="57"/>
      <c r="X53" s="151"/>
      <c r="Y53" s="23"/>
    </row>
    <row r="54" spans="2:25" ht="15.75">
      <c r="B54" s="126"/>
      <c r="C54" s="485" t="s">
        <v>200</v>
      </c>
      <c r="D54" s="486"/>
      <c r="E54" s="42">
        <f>SUM(E55:E78)</f>
        <v>111341</v>
      </c>
      <c r="F54" s="42">
        <f>SUM(F55:F78)</f>
        <v>36399</v>
      </c>
      <c r="G54" s="42">
        <f>SUM(G55:G78)</f>
        <v>147740</v>
      </c>
      <c r="H54" s="42">
        <f>SUM(H55:H78)</f>
        <v>16112</v>
      </c>
      <c r="I54" s="42">
        <f t="shared" si="2"/>
        <v>163852</v>
      </c>
      <c r="J54" s="42">
        <f>SUM(J55:J78)</f>
        <v>7917</v>
      </c>
      <c r="K54" s="42">
        <f t="shared" si="5"/>
        <v>171769</v>
      </c>
      <c r="L54" s="42">
        <f>SUM(L55:L78)</f>
        <v>171493</v>
      </c>
      <c r="M54" s="411">
        <f t="shared" si="3"/>
        <v>99.83931908551601</v>
      </c>
      <c r="N54" s="153"/>
      <c r="O54" s="153"/>
      <c r="P54" s="153"/>
      <c r="Q54" s="153"/>
      <c r="R54" s="153"/>
      <c r="W54" s="57"/>
      <c r="X54" s="151"/>
      <c r="Y54" s="23"/>
    </row>
    <row r="55" spans="2:25" ht="15.75">
      <c r="B55" s="116">
        <v>111</v>
      </c>
      <c r="C55" s="34">
        <v>311</v>
      </c>
      <c r="D55" s="35" t="s">
        <v>101</v>
      </c>
      <c r="E55" s="63">
        <v>1691</v>
      </c>
      <c r="F55" s="63"/>
      <c r="G55" s="63">
        <f>E55+F55</f>
        <v>1691</v>
      </c>
      <c r="H55" s="63">
        <v>-1691</v>
      </c>
      <c r="I55" s="63">
        <f t="shared" si="2"/>
        <v>0</v>
      </c>
      <c r="J55" s="63"/>
      <c r="K55" s="63">
        <f t="shared" si="5"/>
        <v>0</v>
      </c>
      <c r="L55" s="63">
        <f>J55+K55</f>
        <v>0</v>
      </c>
      <c r="M55" s="415"/>
      <c r="N55" s="153"/>
      <c r="O55" s="153"/>
      <c r="P55" s="153"/>
      <c r="Q55" s="153"/>
      <c r="R55" s="153"/>
      <c r="W55" s="57"/>
      <c r="X55" s="151"/>
      <c r="Y55" s="23"/>
    </row>
    <row r="56" spans="2:25" ht="15.75">
      <c r="B56" s="116">
        <v>132</v>
      </c>
      <c r="C56" s="34">
        <v>311</v>
      </c>
      <c r="D56" s="35" t="s">
        <v>101</v>
      </c>
      <c r="E56" s="63"/>
      <c r="F56" s="63"/>
      <c r="G56" s="63"/>
      <c r="H56" s="63">
        <v>1320</v>
      </c>
      <c r="I56" s="63">
        <f t="shared" si="2"/>
        <v>1320</v>
      </c>
      <c r="J56" s="63"/>
      <c r="K56" s="63">
        <f t="shared" si="5"/>
        <v>1320</v>
      </c>
      <c r="L56" s="63">
        <f>J56+K56</f>
        <v>1320</v>
      </c>
      <c r="M56" s="415">
        <f t="shared" si="3"/>
        <v>100</v>
      </c>
      <c r="N56" s="153"/>
      <c r="O56" s="153"/>
      <c r="P56" s="153"/>
      <c r="Q56" s="153"/>
      <c r="R56" s="153"/>
      <c r="W56" s="57"/>
      <c r="X56" s="151"/>
      <c r="Y56" s="23"/>
    </row>
    <row r="57" spans="2:25" ht="15.75">
      <c r="B57" s="116">
        <v>71</v>
      </c>
      <c r="C57" s="34">
        <v>311</v>
      </c>
      <c r="D57" s="35" t="s">
        <v>333</v>
      </c>
      <c r="E57" s="63"/>
      <c r="F57" s="63"/>
      <c r="G57" s="63"/>
      <c r="H57" s="63">
        <v>850</v>
      </c>
      <c r="I57" s="63">
        <f t="shared" si="2"/>
        <v>850</v>
      </c>
      <c r="J57" s="63"/>
      <c r="K57" s="63">
        <f t="shared" si="5"/>
        <v>850</v>
      </c>
      <c r="L57" s="63">
        <f>J57+K57</f>
        <v>850</v>
      </c>
      <c r="M57" s="415">
        <f t="shared" si="3"/>
        <v>100</v>
      </c>
      <c r="N57" s="153"/>
      <c r="O57" s="153"/>
      <c r="P57" s="153"/>
      <c r="Q57" s="153"/>
      <c r="R57" s="153"/>
      <c r="W57" s="57"/>
      <c r="X57" s="151"/>
      <c r="Y57" s="23"/>
    </row>
    <row r="58" spans="2:25" ht="15.75">
      <c r="B58" s="116">
        <v>71</v>
      </c>
      <c r="C58" s="34">
        <v>311</v>
      </c>
      <c r="D58" s="35" t="s">
        <v>359</v>
      </c>
      <c r="E58" s="63"/>
      <c r="F58" s="63"/>
      <c r="G58" s="63"/>
      <c r="H58" s="63"/>
      <c r="I58" s="63"/>
      <c r="J58" s="63">
        <v>300</v>
      </c>
      <c r="K58" s="63">
        <f t="shared" si="5"/>
        <v>300</v>
      </c>
      <c r="L58" s="63">
        <v>300</v>
      </c>
      <c r="M58" s="415">
        <f t="shared" si="3"/>
        <v>100</v>
      </c>
      <c r="N58" s="153"/>
      <c r="O58" s="153"/>
      <c r="P58" s="153"/>
      <c r="Q58" s="153"/>
      <c r="R58" s="153"/>
      <c r="W58" s="57"/>
      <c r="X58" s="151"/>
      <c r="Y58" s="23"/>
    </row>
    <row r="59" spans="2:25" ht="15.75">
      <c r="B59" s="116">
        <v>111</v>
      </c>
      <c r="C59" s="34">
        <v>312</v>
      </c>
      <c r="D59" s="35" t="s">
        <v>248</v>
      </c>
      <c r="E59" s="63">
        <v>188</v>
      </c>
      <c r="F59" s="63"/>
      <c r="G59" s="63">
        <f aca="true" t="shared" si="6" ref="G59:G78">E59+F59</f>
        <v>188</v>
      </c>
      <c r="H59" s="63"/>
      <c r="I59" s="63">
        <f t="shared" si="2"/>
        <v>188</v>
      </c>
      <c r="J59" s="63">
        <v>5</v>
      </c>
      <c r="K59" s="63">
        <f t="shared" si="5"/>
        <v>193</v>
      </c>
      <c r="L59" s="63">
        <v>193</v>
      </c>
      <c r="M59" s="415">
        <f t="shared" si="3"/>
        <v>100</v>
      </c>
      <c r="N59" s="153"/>
      <c r="O59" s="153"/>
      <c r="P59" s="153"/>
      <c r="Q59" s="153"/>
      <c r="R59" s="153"/>
      <c r="W59" s="57"/>
      <c r="X59" s="151"/>
      <c r="Y59" s="23"/>
    </row>
    <row r="60" spans="2:25" ht="19.5" customHeight="1">
      <c r="B60" s="116">
        <v>41</v>
      </c>
      <c r="C60" s="34">
        <v>311</v>
      </c>
      <c r="D60" s="244" t="s">
        <v>96</v>
      </c>
      <c r="E60" s="245">
        <v>1300</v>
      </c>
      <c r="F60" s="245"/>
      <c r="G60" s="245">
        <f t="shared" si="6"/>
        <v>1300</v>
      </c>
      <c r="H60" s="245">
        <v>1200</v>
      </c>
      <c r="I60" s="245">
        <f t="shared" si="2"/>
        <v>2500</v>
      </c>
      <c r="J60" s="245"/>
      <c r="K60" s="245">
        <f t="shared" si="5"/>
        <v>2500</v>
      </c>
      <c r="L60" s="245">
        <f>J60+K60</f>
        <v>2500</v>
      </c>
      <c r="M60" s="420">
        <f t="shared" si="3"/>
        <v>100</v>
      </c>
      <c r="W60" s="57"/>
      <c r="X60" s="151"/>
      <c r="Y60" s="23"/>
    </row>
    <row r="61" spans="2:25" ht="19.5" customHeight="1">
      <c r="B61" s="116">
        <v>111</v>
      </c>
      <c r="C61" s="34">
        <v>312001</v>
      </c>
      <c r="D61" s="288" t="s">
        <v>320</v>
      </c>
      <c r="E61" s="245"/>
      <c r="F61" s="245">
        <v>318</v>
      </c>
      <c r="G61" s="245">
        <f t="shared" si="6"/>
        <v>318</v>
      </c>
      <c r="H61" s="245">
        <v>277</v>
      </c>
      <c r="I61" s="245">
        <f t="shared" si="2"/>
        <v>595</v>
      </c>
      <c r="J61" s="245"/>
      <c r="K61" s="245">
        <f t="shared" si="5"/>
        <v>595</v>
      </c>
      <c r="L61" s="245">
        <f>J61+K61</f>
        <v>595</v>
      </c>
      <c r="M61" s="420">
        <f t="shared" si="3"/>
        <v>100</v>
      </c>
      <c r="W61" s="57"/>
      <c r="X61" s="151"/>
      <c r="Y61" s="23"/>
    </row>
    <row r="62" spans="2:25" ht="19.5" customHeight="1">
      <c r="B62" s="116">
        <v>111</v>
      </c>
      <c r="C62" s="34">
        <v>312001</v>
      </c>
      <c r="D62" s="288" t="s">
        <v>327</v>
      </c>
      <c r="E62" s="245"/>
      <c r="F62" s="245">
        <v>2000</v>
      </c>
      <c r="G62" s="245">
        <f t="shared" si="6"/>
        <v>2000</v>
      </c>
      <c r="H62" s="245"/>
      <c r="I62" s="245">
        <f t="shared" si="2"/>
        <v>2000</v>
      </c>
      <c r="J62" s="245"/>
      <c r="K62" s="245">
        <f t="shared" si="5"/>
        <v>2000</v>
      </c>
      <c r="L62" s="245">
        <f>J62+K62</f>
        <v>2000</v>
      </c>
      <c r="M62" s="420">
        <f t="shared" si="3"/>
        <v>100</v>
      </c>
      <c r="W62" s="57"/>
      <c r="X62" s="151"/>
      <c r="Y62" s="23"/>
    </row>
    <row r="63" spans="2:25" ht="19.5" customHeight="1">
      <c r="B63" s="116">
        <v>111</v>
      </c>
      <c r="C63" s="34">
        <v>312001</v>
      </c>
      <c r="D63" s="288" t="s">
        <v>321</v>
      </c>
      <c r="E63" s="245"/>
      <c r="F63" s="245">
        <v>14</v>
      </c>
      <c r="G63" s="245">
        <f t="shared" si="6"/>
        <v>14</v>
      </c>
      <c r="H63" s="245"/>
      <c r="I63" s="245">
        <f t="shared" si="2"/>
        <v>14</v>
      </c>
      <c r="J63" s="245"/>
      <c r="K63" s="245">
        <f t="shared" si="5"/>
        <v>14</v>
      </c>
      <c r="L63" s="245">
        <f>J63+K63</f>
        <v>14</v>
      </c>
      <c r="M63" s="420">
        <f t="shared" si="3"/>
        <v>100</v>
      </c>
      <c r="W63" s="57"/>
      <c r="X63" s="151"/>
      <c r="Y63" s="23"/>
    </row>
    <row r="64" spans="2:25" ht="15.75">
      <c r="B64" s="246">
        <v>111</v>
      </c>
      <c r="C64" s="247">
        <v>312001</v>
      </c>
      <c r="D64" s="244" t="s">
        <v>25</v>
      </c>
      <c r="E64" s="388">
        <v>5149</v>
      </c>
      <c r="F64" s="388"/>
      <c r="G64" s="388">
        <f t="shared" si="6"/>
        <v>5149</v>
      </c>
      <c r="H64" s="388">
        <v>56</v>
      </c>
      <c r="I64" s="388">
        <f t="shared" si="2"/>
        <v>5205</v>
      </c>
      <c r="J64" s="388"/>
      <c r="K64" s="388">
        <f t="shared" si="5"/>
        <v>5205</v>
      </c>
      <c r="L64" s="388">
        <v>5205</v>
      </c>
      <c r="M64" s="421">
        <f t="shared" si="3"/>
        <v>100</v>
      </c>
      <c r="W64" s="57"/>
      <c r="X64" s="151"/>
      <c r="Y64" s="23"/>
    </row>
    <row r="65" spans="2:25" ht="15.75">
      <c r="B65" s="246">
        <v>111</v>
      </c>
      <c r="C65" s="247">
        <v>312001</v>
      </c>
      <c r="D65" s="288" t="s">
        <v>267</v>
      </c>
      <c r="E65" s="388">
        <v>750</v>
      </c>
      <c r="F65" s="388">
        <v>-212</v>
      </c>
      <c r="G65" s="388">
        <f t="shared" si="6"/>
        <v>538</v>
      </c>
      <c r="H65" s="388"/>
      <c r="I65" s="388">
        <f t="shared" si="2"/>
        <v>538</v>
      </c>
      <c r="J65" s="388">
        <v>-39</v>
      </c>
      <c r="K65" s="388">
        <f t="shared" si="5"/>
        <v>499</v>
      </c>
      <c r="L65" s="388">
        <v>499</v>
      </c>
      <c r="M65" s="421">
        <f t="shared" si="3"/>
        <v>100</v>
      </c>
      <c r="W65" s="57"/>
      <c r="X65" s="151"/>
      <c r="Y65" s="23"/>
    </row>
    <row r="66" spans="2:25" ht="15.75">
      <c r="B66" s="114">
        <v>111</v>
      </c>
      <c r="C66" s="332">
        <v>312001</v>
      </c>
      <c r="D66" s="159" t="s">
        <v>195</v>
      </c>
      <c r="E66" s="389">
        <v>1700</v>
      </c>
      <c r="F66" s="389"/>
      <c r="G66" s="389">
        <f t="shared" si="6"/>
        <v>1700</v>
      </c>
      <c r="H66" s="389"/>
      <c r="I66" s="389">
        <f t="shared" si="2"/>
        <v>1700</v>
      </c>
      <c r="J66" s="389">
        <v>-1114</v>
      </c>
      <c r="K66" s="389">
        <f t="shared" si="5"/>
        <v>586</v>
      </c>
      <c r="L66" s="389">
        <v>586</v>
      </c>
      <c r="M66" s="422">
        <f t="shared" si="3"/>
        <v>100</v>
      </c>
      <c r="W66" s="57"/>
      <c r="X66" s="151"/>
      <c r="Y66" s="23"/>
    </row>
    <row r="67" spans="2:25" ht="15.75">
      <c r="B67" s="116">
        <v>111</v>
      </c>
      <c r="C67" s="34">
        <v>312001</v>
      </c>
      <c r="D67" s="35" t="s">
        <v>26</v>
      </c>
      <c r="E67" s="390">
        <v>92400</v>
      </c>
      <c r="F67" s="390">
        <f>SUM(32735+436+900+253)</f>
        <v>34324</v>
      </c>
      <c r="G67" s="390">
        <f>E67+F67</f>
        <v>126724</v>
      </c>
      <c r="H67" s="390">
        <v>14100</v>
      </c>
      <c r="I67" s="390">
        <f t="shared" si="2"/>
        <v>140824</v>
      </c>
      <c r="J67" s="390">
        <v>8361</v>
      </c>
      <c r="K67" s="390">
        <f t="shared" si="5"/>
        <v>149185</v>
      </c>
      <c r="L67" s="390">
        <v>149185</v>
      </c>
      <c r="M67" s="423">
        <f t="shared" si="3"/>
        <v>100</v>
      </c>
      <c r="O67" s="272"/>
      <c r="W67" s="57"/>
      <c r="X67" s="151"/>
      <c r="Y67" s="23"/>
    </row>
    <row r="68" spans="2:25" ht="15.75">
      <c r="B68" s="116">
        <v>111</v>
      </c>
      <c r="C68" s="34">
        <v>312001</v>
      </c>
      <c r="D68" s="35" t="s">
        <v>313</v>
      </c>
      <c r="E68" s="390"/>
      <c r="F68" s="390"/>
      <c r="G68" s="390">
        <f t="shared" si="6"/>
        <v>0</v>
      </c>
      <c r="H68" s="390"/>
      <c r="I68" s="390">
        <f t="shared" si="2"/>
        <v>0</v>
      </c>
      <c r="J68" s="390"/>
      <c r="K68" s="390">
        <f t="shared" si="5"/>
        <v>0</v>
      </c>
      <c r="L68" s="390">
        <f>J68+K68</f>
        <v>0</v>
      </c>
      <c r="M68" s="423"/>
      <c r="O68" s="272"/>
      <c r="W68" s="57"/>
      <c r="X68" s="151"/>
      <c r="Y68" s="23"/>
    </row>
    <row r="69" spans="2:25" ht="15.75">
      <c r="B69" s="116">
        <v>111</v>
      </c>
      <c r="C69" s="34">
        <v>312001</v>
      </c>
      <c r="D69" s="35" t="s">
        <v>314</v>
      </c>
      <c r="E69" s="390"/>
      <c r="F69" s="390"/>
      <c r="G69" s="390">
        <f t="shared" si="6"/>
        <v>0</v>
      </c>
      <c r="H69" s="390"/>
      <c r="I69" s="390">
        <f t="shared" si="2"/>
        <v>0</v>
      </c>
      <c r="J69" s="390"/>
      <c r="K69" s="390">
        <f t="shared" si="5"/>
        <v>0</v>
      </c>
      <c r="L69" s="390">
        <f>J69+K69</f>
        <v>0</v>
      </c>
      <c r="M69" s="423"/>
      <c r="O69" s="272"/>
      <c r="W69" s="57"/>
      <c r="X69" s="151"/>
      <c r="Y69" s="23"/>
    </row>
    <row r="70" spans="2:25" ht="15.75">
      <c r="B70" s="116">
        <v>111</v>
      </c>
      <c r="C70" s="34">
        <v>312001</v>
      </c>
      <c r="D70" s="35" t="s">
        <v>97</v>
      </c>
      <c r="E70" s="390">
        <v>2100</v>
      </c>
      <c r="F70" s="390"/>
      <c r="G70" s="390">
        <f t="shared" si="6"/>
        <v>2100</v>
      </c>
      <c r="H70" s="390"/>
      <c r="I70" s="390">
        <f t="shared" si="2"/>
        <v>2100</v>
      </c>
      <c r="J70" s="390">
        <v>-550</v>
      </c>
      <c r="K70" s="390">
        <f t="shared" si="5"/>
        <v>1550</v>
      </c>
      <c r="L70" s="390">
        <v>1550</v>
      </c>
      <c r="M70" s="423">
        <f t="shared" si="3"/>
        <v>100</v>
      </c>
      <c r="W70" s="57"/>
      <c r="X70" s="154"/>
      <c r="Y70" s="23"/>
    </row>
    <row r="71" spans="2:25" ht="15.75">
      <c r="B71" s="116">
        <v>111</v>
      </c>
      <c r="C71" s="34">
        <v>312001</v>
      </c>
      <c r="D71" s="35" t="s">
        <v>15</v>
      </c>
      <c r="E71" s="390">
        <v>862</v>
      </c>
      <c r="F71" s="390"/>
      <c r="G71" s="390">
        <f t="shared" si="6"/>
        <v>862</v>
      </c>
      <c r="H71" s="390"/>
      <c r="I71" s="390">
        <f t="shared" si="2"/>
        <v>862</v>
      </c>
      <c r="J71" s="390">
        <v>126</v>
      </c>
      <c r="K71" s="390">
        <f t="shared" si="5"/>
        <v>988</v>
      </c>
      <c r="L71" s="390">
        <v>720</v>
      </c>
      <c r="M71" s="423">
        <f t="shared" si="3"/>
        <v>72.8744939271255</v>
      </c>
      <c r="W71" s="23"/>
      <c r="X71" s="23"/>
      <c r="Y71" s="23"/>
    </row>
    <row r="72" spans="2:25" ht="15" customHeight="1">
      <c r="B72" s="116">
        <v>111</v>
      </c>
      <c r="C72" s="34">
        <v>312001</v>
      </c>
      <c r="D72" s="35" t="s">
        <v>27</v>
      </c>
      <c r="E72" s="390">
        <v>2279</v>
      </c>
      <c r="F72" s="390"/>
      <c r="G72" s="390">
        <f t="shared" si="6"/>
        <v>2279</v>
      </c>
      <c r="H72" s="390"/>
      <c r="I72" s="390">
        <f t="shared" si="2"/>
        <v>2279</v>
      </c>
      <c r="J72" s="390">
        <v>868</v>
      </c>
      <c r="K72" s="390">
        <f t="shared" si="5"/>
        <v>3147</v>
      </c>
      <c r="L72" s="390">
        <v>3147</v>
      </c>
      <c r="M72" s="423">
        <f t="shared" si="3"/>
        <v>100</v>
      </c>
      <c r="U72" s="59"/>
      <c r="V72" s="59"/>
      <c r="W72" s="29"/>
      <c r="X72" s="155"/>
      <c r="Y72" s="23"/>
    </row>
    <row r="73" spans="2:25" ht="15" customHeight="1">
      <c r="B73" s="116">
        <v>111</v>
      </c>
      <c r="C73" s="34">
        <v>312001</v>
      </c>
      <c r="D73" s="35" t="s">
        <v>301</v>
      </c>
      <c r="E73" s="390"/>
      <c r="F73" s="390"/>
      <c r="G73" s="390">
        <f t="shared" si="6"/>
        <v>0</v>
      </c>
      <c r="H73" s="390"/>
      <c r="I73" s="390">
        <f t="shared" si="2"/>
        <v>0</v>
      </c>
      <c r="J73" s="390"/>
      <c r="K73" s="390">
        <f>I73+J73</f>
        <v>0</v>
      </c>
      <c r="L73" s="390">
        <f>J73+K73</f>
        <v>0</v>
      </c>
      <c r="M73" s="423"/>
      <c r="U73" s="59"/>
      <c r="V73" s="59"/>
      <c r="W73" s="29"/>
      <c r="X73" s="155"/>
      <c r="Y73" s="23"/>
    </row>
    <row r="74" spans="2:25" ht="15.75">
      <c r="B74" s="116">
        <v>111</v>
      </c>
      <c r="C74" s="34">
        <v>312001</v>
      </c>
      <c r="D74" s="35" t="s">
        <v>161</v>
      </c>
      <c r="E74" s="390">
        <v>196</v>
      </c>
      <c r="F74" s="390">
        <v>-31</v>
      </c>
      <c r="G74" s="390">
        <f t="shared" si="6"/>
        <v>165</v>
      </c>
      <c r="H74" s="390"/>
      <c r="I74" s="390">
        <f t="shared" si="2"/>
        <v>165</v>
      </c>
      <c r="J74" s="390"/>
      <c r="K74" s="390">
        <f aca="true" t="shared" si="7" ref="K74:K79">I74+J74</f>
        <v>165</v>
      </c>
      <c r="L74" s="390">
        <v>164</v>
      </c>
      <c r="M74" s="423">
        <f aca="true" t="shared" si="8" ref="M74:M90">L74/K74*100</f>
        <v>99.39393939393939</v>
      </c>
      <c r="U74" s="59"/>
      <c r="V74" s="59"/>
      <c r="W74" s="56"/>
      <c r="X74" s="56"/>
      <c r="Y74" s="23"/>
    </row>
    <row r="75" spans="2:25" ht="15.75">
      <c r="B75" s="116">
        <v>111</v>
      </c>
      <c r="C75" s="34">
        <v>312001</v>
      </c>
      <c r="D75" s="35" t="s">
        <v>201</v>
      </c>
      <c r="E75" s="388">
        <v>93</v>
      </c>
      <c r="F75" s="388"/>
      <c r="G75" s="388">
        <f t="shared" si="6"/>
        <v>93</v>
      </c>
      <c r="H75" s="388"/>
      <c r="I75" s="388">
        <f t="shared" si="2"/>
        <v>93</v>
      </c>
      <c r="J75" s="388">
        <v>-17</v>
      </c>
      <c r="K75" s="388">
        <f t="shared" si="7"/>
        <v>76</v>
      </c>
      <c r="L75" s="388">
        <v>76</v>
      </c>
      <c r="M75" s="421">
        <f t="shared" si="8"/>
        <v>100</v>
      </c>
      <c r="U75" s="59"/>
      <c r="V75" s="59"/>
      <c r="W75" s="56"/>
      <c r="X75" s="56"/>
      <c r="Y75" s="23"/>
    </row>
    <row r="76" spans="2:25" ht="15.75">
      <c r="B76" s="116">
        <v>111</v>
      </c>
      <c r="C76" s="34">
        <v>312001</v>
      </c>
      <c r="D76" s="35" t="s">
        <v>184</v>
      </c>
      <c r="E76" s="388">
        <v>1648</v>
      </c>
      <c r="F76" s="388">
        <v>-14</v>
      </c>
      <c r="G76" s="388">
        <f t="shared" si="6"/>
        <v>1634</v>
      </c>
      <c r="H76" s="388"/>
      <c r="I76" s="388">
        <f t="shared" si="2"/>
        <v>1634</v>
      </c>
      <c r="J76" s="388"/>
      <c r="K76" s="388">
        <f t="shared" si="7"/>
        <v>1634</v>
      </c>
      <c r="L76" s="388">
        <v>1633</v>
      </c>
      <c r="M76" s="421">
        <f t="shared" si="8"/>
        <v>99.93880048959608</v>
      </c>
      <c r="U76" s="56"/>
      <c r="V76" s="56"/>
      <c r="W76" s="56"/>
      <c r="X76" s="56"/>
      <c r="Y76" s="23"/>
    </row>
    <row r="77" spans="2:25" ht="15.75">
      <c r="B77" s="116">
        <v>111</v>
      </c>
      <c r="C77" s="34">
        <v>312001</v>
      </c>
      <c r="D77" s="35" t="s">
        <v>185</v>
      </c>
      <c r="E77" s="388">
        <v>585</v>
      </c>
      <c r="F77" s="388"/>
      <c r="G77" s="388">
        <f t="shared" si="6"/>
        <v>585</v>
      </c>
      <c r="H77" s="388"/>
      <c r="I77" s="388">
        <f t="shared" si="2"/>
        <v>585</v>
      </c>
      <c r="J77" s="388"/>
      <c r="K77" s="388">
        <f t="shared" si="7"/>
        <v>585</v>
      </c>
      <c r="L77" s="388">
        <v>580</v>
      </c>
      <c r="M77" s="421">
        <f t="shared" si="8"/>
        <v>99.14529914529915</v>
      </c>
      <c r="U77" s="59"/>
      <c r="V77" s="59"/>
      <c r="W77" s="56"/>
      <c r="X77" s="56"/>
      <c r="Y77" s="23"/>
    </row>
    <row r="78" spans="2:60" s="343" customFormat="1" ht="15.75">
      <c r="B78" s="347">
        <v>111</v>
      </c>
      <c r="C78" s="348">
        <v>312001</v>
      </c>
      <c r="D78" s="346" t="s">
        <v>291</v>
      </c>
      <c r="E78" s="391">
        <v>400</v>
      </c>
      <c r="F78" s="391"/>
      <c r="G78" s="391">
        <f t="shared" si="6"/>
        <v>400</v>
      </c>
      <c r="H78" s="391"/>
      <c r="I78" s="391">
        <f t="shared" si="2"/>
        <v>400</v>
      </c>
      <c r="J78" s="391">
        <v>-23</v>
      </c>
      <c r="K78" s="391">
        <f t="shared" si="7"/>
        <v>377</v>
      </c>
      <c r="L78" s="391">
        <v>376</v>
      </c>
      <c r="M78" s="424">
        <f t="shared" si="8"/>
        <v>99.73474801061008</v>
      </c>
      <c r="N78" s="272"/>
      <c r="O78" s="272"/>
      <c r="P78" s="272"/>
      <c r="Q78" s="272"/>
      <c r="R78" s="272"/>
      <c r="S78" s="340"/>
      <c r="T78" s="340"/>
      <c r="U78" s="341"/>
      <c r="V78" s="341"/>
      <c r="W78" s="331"/>
      <c r="X78" s="331"/>
      <c r="Y78" s="342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0"/>
      <c r="BG78" s="340"/>
      <c r="BH78" s="340"/>
    </row>
    <row r="79" spans="2:24" ht="21" customHeight="1" thickBot="1">
      <c r="B79" s="120"/>
      <c r="C79" s="44"/>
      <c r="D79" s="45" t="s">
        <v>63</v>
      </c>
      <c r="E79" s="46">
        <f>E54+E52+E18</f>
        <v>711090</v>
      </c>
      <c r="F79" s="46">
        <f>F54+F52+F18</f>
        <v>43780</v>
      </c>
      <c r="G79" s="46">
        <f>G54+G52+G18</f>
        <v>754870</v>
      </c>
      <c r="H79" s="46">
        <f>H54+H52+H18</f>
        <v>32051</v>
      </c>
      <c r="I79" s="46">
        <f aca="true" t="shared" si="9" ref="I79:I88">G79+H79</f>
        <v>786921</v>
      </c>
      <c r="J79" s="46">
        <f>J54+J52+J18</f>
        <v>52553.8</v>
      </c>
      <c r="K79" s="46">
        <f t="shared" si="7"/>
        <v>839474.8</v>
      </c>
      <c r="L79" s="46">
        <f>L52+L54+L18</f>
        <v>829613</v>
      </c>
      <c r="M79" s="412">
        <f t="shared" si="8"/>
        <v>98.82524168682609</v>
      </c>
      <c r="U79" s="59"/>
      <c r="V79" s="59"/>
      <c r="W79" s="59"/>
      <c r="X79" s="59"/>
    </row>
    <row r="80" spans="20:24" ht="19.5" customHeight="1">
      <c r="T80" s="59"/>
      <c r="U80" s="59"/>
      <c r="V80" s="59"/>
      <c r="W80" s="59"/>
      <c r="X80" s="59"/>
    </row>
    <row r="81" spans="2:24" ht="14.25" customHeight="1" thickBot="1">
      <c r="B81" s="122"/>
      <c r="C81" s="33"/>
      <c r="E81" s="64"/>
      <c r="F81" s="64"/>
      <c r="G81" s="64"/>
      <c r="H81" s="64"/>
      <c r="I81" s="64"/>
      <c r="J81" s="64"/>
      <c r="K81" s="64"/>
      <c r="L81" s="64"/>
      <c r="M81" s="425"/>
      <c r="W81" s="59"/>
      <c r="X81" s="59"/>
    </row>
    <row r="82" spans="2:24" ht="14.25" customHeight="1">
      <c r="B82" s="121">
        <v>43</v>
      </c>
      <c r="C82" s="61">
        <v>233</v>
      </c>
      <c r="D82" s="263" t="s">
        <v>334</v>
      </c>
      <c r="E82" s="264"/>
      <c r="F82" s="264"/>
      <c r="G82" s="264"/>
      <c r="H82" s="264">
        <v>20000</v>
      </c>
      <c r="I82" s="264">
        <f>H82+G82</f>
        <v>20000</v>
      </c>
      <c r="J82" s="264">
        <v>-366</v>
      </c>
      <c r="K82" s="264">
        <f>J82+I82</f>
        <v>19634</v>
      </c>
      <c r="L82" s="264">
        <v>19634</v>
      </c>
      <c r="M82" s="426">
        <f t="shared" si="8"/>
        <v>100</v>
      </c>
      <c r="W82" s="59"/>
      <c r="X82" s="59"/>
    </row>
    <row r="83" spans="2:24" ht="24" customHeight="1" thickBot="1">
      <c r="B83" s="123"/>
      <c r="C83" s="65"/>
      <c r="D83" s="66" t="s">
        <v>10</v>
      </c>
      <c r="E83" s="67"/>
      <c r="F83" s="67"/>
      <c r="G83" s="67"/>
      <c r="H83" s="67">
        <f>SUM(H82)</f>
        <v>20000</v>
      </c>
      <c r="I83" s="67">
        <f>SUM(I82)</f>
        <v>20000</v>
      </c>
      <c r="J83" s="67">
        <f>SUM(J82)</f>
        <v>-366</v>
      </c>
      <c r="K83" s="67">
        <f>SUM(K82)</f>
        <v>19634</v>
      </c>
      <c r="L83" s="67">
        <f>SUM(L82)</f>
        <v>19634</v>
      </c>
      <c r="M83" s="427">
        <f t="shared" si="8"/>
        <v>100</v>
      </c>
      <c r="W83" s="59"/>
      <c r="X83" s="59"/>
    </row>
    <row r="84" spans="2:24" ht="15" customHeight="1" thickBot="1">
      <c r="B84" s="121">
        <v>46</v>
      </c>
      <c r="C84" s="61">
        <v>454001</v>
      </c>
      <c r="D84" s="263" t="s">
        <v>98</v>
      </c>
      <c r="E84" s="264">
        <v>21200</v>
      </c>
      <c r="F84" s="264">
        <v>15000</v>
      </c>
      <c r="G84" s="264">
        <f>E84+F84</f>
        <v>36200</v>
      </c>
      <c r="H84" s="264">
        <v>5892</v>
      </c>
      <c r="I84" s="264">
        <f t="shared" si="9"/>
        <v>42092</v>
      </c>
      <c r="J84" s="264">
        <v>-31046</v>
      </c>
      <c r="K84" s="264">
        <f aca="true" t="shared" si="10" ref="K84:L89">I84+J84</f>
        <v>11046</v>
      </c>
      <c r="L84" s="264">
        <v>11046</v>
      </c>
      <c r="M84" s="426">
        <f t="shared" si="8"/>
        <v>100</v>
      </c>
      <c r="W84" s="59"/>
      <c r="X84" s="59"/>
    </row>
    <row r="85" spans="2:13" ht="16.5" thickBot="1">
      <c r="B85" s="121">
        <v>41</v>
      </c>
      <c r="C85" s="61">
        <v>453</v>
      </c>
      <c r="D85" s="35" t="s">
        <v>99</v>
      </c>
      <c r="E85" s="37">
        <v>268</v>
      </c>
      <c r="F85" s="37">
        <v>-268</v>
      </c>
      <c r="G85" s="37">
        <f>E85+F85</f>
        <v>0</v>
      </c>
      <c r="H85" s="37"/>
      <c r="I85" s="37">
        <f t="shared" si="9"/>
        <v>0</v>
      </c>
      <c r="J85" s="37"/>
      <c r="K85" s="37">
        <f t="shared" si="10"/>
        <v>0</v>
      </c>
      <c r="L85" s="37">
        <f t="shared" si="10"/>
        <v>0</v>
      </c>
      <c r="M85" s="428"/>
    </row>
    <row r="86" spans="2:13" ht="16.5" thickBot="1">
      <c r="B86" s="121" t="s">
        <v>292</v>
      </c>
      <c r="C86" s="61">
        <v>453</v>
      </c>
      <c r="D86" s="35" t="s">
        <v>99</v>
      </c>
      <c r="E86" s="37"/>
      <c r="F86" s="37">
        <v>268</v>
      </c>
      <c r="G86" s="37">
        <f>E86+F86</f>
        <v>268</v>
      </c>
      <c r="H86" s="37"/>
      <c r="I86" s="37">
        <f t="shared" si="9"/>
        <v>268</v>
      </c>
      <c r="J86" s="37"/>
      <c r="K86" s="37">
        <f t="shared" si="10"/>
        <v>268</v>
      </c>
      <c r="L86" s="37">
        <f t="shared" si="10"/>
        <v>268</v>
      </c>
      <c r="M86" s="428">
        <f t="shared" si="8"/>
        <v>100</v>
      </c>
    </row>
    <row r="87" spans="2:13" ht="15.75">
      <c r="B87" s="121">
        <v>41</v>
      </c>
      <c r="C87" s="61">
        <v>411005</v>
      </c>
      <c r="D87" s="35" t="s">
        <v>100</v>
      </c>
      <c r="E87" s="37">
        <v>800</v>
      </c>
      <c r="F87" s="37">
        <v>800</v>
      </c>
      <c r="G87" s="37">
        <f>E87+F87</f>
        <v>1600</v>
      </c>
      <c r="H87" s="37">
        <v>390</v>
      </c>
      <c r="I87" s="37">
        <f t="shared" si="9"/>
        <v>1990</v>
      </c>
      <c r="J87" s="37"/>
      <c r="K87" s="37">
        <f t="shared" si="10"/>
        <v>1990</v>
      </c>
      <c r="L87" s="37">
        <f t="shared" si="10"/>
        <v>1990</v>
      </c>
      <c r="M87" s="428">
        <f t="shared" si="8"/>
        <v>100</v>
      </c>
    </row>
    <row r="88" spans="2:13" ht="18" customHeight="1">
      <c r="B88" s="123"/>
      <c r="C88" s="65"/>
      <c r="D88" s="66" t="s">
        <v>28</v>
      </c>
      <c r="E88" s="67">
        <f>SUM(E84:E87)</f>
        <v>22268</v>
      </c>
      <c r="F88" s="67">
        <f>SUM(F84:F87)</f>
        <v>15800</v>
      </c>
      <c r="G88" s="67">
        <f>SUM(G84:G87)</f>
        <v>38068</v>
      </c>
      <c r="H88" s="67">
        <f>SUM(H84:H87)</f>
        <v>6282</v>
      </c>
      <c r="I88" s="67">
        <f t="shared" si="9"/>
        <v>44350</v>
      </c>
      <c r="J88" s="67">
        <f>SUM(J84:J87)</f>
        <v>-31046</v>
      </c>
      <c r="K88" s="67">
        <f t="shared" si="10"/>
        <v>13304</v>
      </c>
      <c r="L88" s="67">
        <f>SUM(L84:L87)</f>
        <v>13304</v>
      </c>
      <c r="M88" s="427">
        <f t="shared" si="8"/>
        <v>100</v>
      </c>
    </row>
    <row r="89" spans="2:13" ht="21.75" customHeight="1">
      <c r="B89" s="124"/>
      <c r="C89" s="96"/>
      <c r="D89" s="97" t="s">
        <v>75</v>
      </c>
      <c r="E89" s="98">
        <v>1000</v>
      </c>
      <c r="F89" s="98"/>
      <c r="G89" s="98">
        <v>1000</v>
      </c>
      <c r="H89" s="98"/>
      <c r="I89" s="67">
        <v>1485</v>
      </c>
      <c r="J89" s="98"/>
      <c r="K89" s="67">
        <f t="shared" si="10"/>
        <v>1485</v>
      </c>
      <c r="L89" s="67">
        <f t="shared" si="10"/>
        <v>1485</v>
      </c>
      <c r="M89" s="427">
        <f t="shared" si="8"/>
        <v>100</v>
      </c>
    </row>
    <row r="90" spans="2:13" ht="24.75" customHeight="1" thickBot="1">
      <c r="B90" s="125"/>
      <c r="C90" s="68"/>
      <c r="D90" s="69" t="s">
        <v>29</v>
      </c>
      <c r="E90" s="70">
        <f>E88+E79+E89</f>
        <v>734358</v>
      </c>
      <c r="F90" s="70">
        <f>F88+F79+F89</f>
        <v>59580</v>
      </c>
      <c r="G90" s="70">
        <f>G88+G79+G89</f>
        <v>793938</v>
      </c>
      <c r="H90" s="70">
        <f>H79+H88+H89+H83</f>
        <v>58333</v>
      </c>
      <c r="I90" s="70">
        <f>I79+I88+I89+I83</f>
        <v>852756</v>
      </c>
      <c r="J90" s="70">
        <f>J79+J88+J89+J83</f>
        <v>21141.800000000003</v>
      </c>
      <c r="K90" s="70">
        <f>K79+K88+K89+K83</f>
        <v>873897.8</v>
      </c>
      <c r="L90" s="70">
        <f>L79+L83+L88+L89</f>
        <v>864036</v>
      </c>
      <c r="M90" s="429">
        <f t="shared" si="8"/>
        <v>98.8715156394718</v>
      </c>
    </row>
    <row r="91" ht="18" customHeight="1"/>
  </sheetData>
  <sheetProtection/>
  <mergeCells count="12">
    <mergeCell ref="C2:F2"/>
    <mergeCell ref="C4:D4"/>
    <mergeCell ref="C7:D7"/>
    <mergeCell ref="C8:D8"/>
    <mergeCell ref="C54:D54"/>
    <mergeCell ref="C42:D42"/>
    <mergeCell ref="C45:D45"/>
    <mergeCell ref="C3:F3"/>
    <mergeCell ref="C13:D13"/>
    <mergeCell ref="C14:D14"/>
    <mergeCell ref="C20:D20"/>
    <mergeCell ref="C26:D26"/>
  </mergeCells>
  <printOptions/>
  <pageMargins left="0.25" right="0.25" top="0.75" bottom="0.75" header="0.3" footer="0.3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8"/>
  <sheetViews>
    <sheetView zoomScalePageLayoutView="0" workbookViewId="0" topLeftCell="A265">
      <selection activeCell="K214" sqref="K214"/>
    </sheetView>
  </sheetViews>
  <sheetFormatPr defaultColWidth="9.140625" defaultRowHeight="12.75"/>
  <cols>
    <col min="1" max="1" width="6.57421875" style="108" customWidth="1"/>
    <col min="2" max="2" width="9.28125" style="108" customWidth="1"/>
    <col min="3" max="3" width="10.140625" style="43" customWidth="1"/>
    <col min="4" max="4" width="51.28125" style="43" customWidth="1"/>
    <col min="5" max="5" width="13.421875" style="43" customWidth="1"/>
    <col min="6" max="13" width="13.00390625" style="43" customWidth="1"/>
    <col min="14" max="16384" width="9.140625" style="56" customWidth="1"/>
  </cols>
  <sheetData>
    <row r="1" spans="3:6" ht="18">
      <c r="C1" s="491" t="s">
        <v>375</v>
      </c>
      <c r="D1" s="491"/>
      <c r="E1" s="491"/>
      <c r="F1" s="491"/>
    </row>
    <row r="2" ht="16.5" thickBot="1"/>
    <row r="3" spans="1:13" ht="16.5" thickBot="1">
      <c r="A3" s="291" t="s">
        <v>82</v>
      </c>
      <c r="B3" s="200" t="s">
        <v>163</v>
      </c>
      <c r="C3" s="71" t="s">
        <v>53</v>
      </c>
      <c r="D3" s="71" t="s">
        <v>20</v>
      </c>
      <c r="E3" s="27" t="s">
        <v>76</v>
      </c>
      <c r="F3" s="27" t="s">
        <v>298</v>
      </c>
      <c r="G3" s="27" t="s">
        <v>76</v>
      </c>
      <c r="H3" s="27" t="s">
        <v>329</v>
      </c>
      <c r="I3" s="27" t="s">
        <v>76</v>
      </c>
      <c r="J3" s="27" t="s">
        <v>361</v>
      </c>
      <c r="K3" s="27" t="s">
        <v>76</v>
      </c>
      <c r="L3" s="27" t="s">
        <v>372</v>
      </c>
      <c r="M3" s="27" t="s">
        <v>377</v>
      </c>
    </row>
    <row r="4" spans="1:13" ht="16.5" thickBot="1">
      <c r="A4" s="292" t="s">
        <v>83</v>
      </c>
      <c r="B4" s="233" t="s">
        <v>162</v>
      </c>
      <c r="C4" s="109" t="s">
        <v>60</v>
      </c>
      <c r="D4" s="110"/>
      <c r="E4" s="28">
        <v>2016</v>
      </c>
      <c r="F4" s="28" t="s">
        <v>299</v>
      </c>
      <c r="G4" s="28" t="s">
        <v>300</v>
      </c>
      <c r="H4" s="28" t="s">
        <v>332</v>
      </c>
      <c r="I4" s="28" t="s">
        <v>331</v>
      </c>
      <c r="J4" s="28" t="s">
        <v>332</v>
      </c>
      <c r="K4" s="28" t="s">
        <v>331</v>
      </c>
      <c r="L4" s="402">
        <v>42735</v>
      </c>
      <c r="M4" s="402" t="s">
        <v>379</v>
      </c>
    </row>
    <row r="5" spans="1:13" ht="15.75">
      <c r="A5" s="293"/>
      <c r="B5" s="344" t="s">
        <v>262</v>
      </c>
      <c r="C5" s="179"/>
      <c r="D5" s="201" t="s">
        <v>249</v>
      </c>
      <c r="E5" s="180">
        <f>SUM(E6:E79)</f>
        <v>259458</v>
      </c>
      <c r="F5" s="180">
        <f>SUM(F6:F79)</f>
        <v>-1791</v>
      </c>
      <c r="G5" s="180">
        <f>E5+F5</f>
        <v>257667</v>
      </c>
      <c r="H5" s="180">
        <f>SUM(H6:H79)</f>
        <v>-5524</v>
      </c>
      <c r="I5" s="180">
        <f>G5+H5</f>
        <v>252143</v>
      </c>
      <c r="J5" s="180">
        <f>SUM(J6:J79)</f>
        <v>-1119</v>
      </c>
      <c r="K5" s="180">
        <f aca="true" t="shared" si="0" ref="K5:K36">I5+J5</f>
        <v>251024</v>
      </c>
      <c r="L5" s="180">
        <f>SUM(L6:L79)</f>
        <v>241127</v>
      </c>
      <c r="M5" s="430">
        <f>L5/K5*100</f>
        <v>96.0573490980942</v>
      </c>
    </row>
    <row r="6" spans="1:13" ht="31.5">
      <c r="A6" s="294"/>
      <c r="B6" s="273"/>
      <c r="C6" s="274">
        <v>610</v>
      </c>
      <c r="D6" s="345" t="s">
        <v>102</v>
      </c>
      <c r="E6" s="275"/>
      <c r="F6" s="275"/>
      <c r="G6" s="275">
        <f aca="true" t="shared" si="1" ref="G6:G78">E6+F6</f>
        <v>0</v>
      </c>
      <c r="H6" s="275"/>
      <c r="I6" s="275">
        <f aca="true" t="shared" si="2" ref="I6:I73">G6+H6</f>
        <v>0</v>
      </c>
      <c r="J6" s="275"/>
      <c r="K6" s="275">
        <f t="shared" si="0"/>
        <v>0</v>
      </c>
      <c r="L6" s="275">
        <f>J6+K6</f>
        <v>0</v>
      </c>
      <c r="M6" s="431"/>
    </row>
    <row r="7" spans="1:13" ht="15.75">
      <c r="A7" s="351">
        <v>41</v>
      </c>
      <c r="B7" s="352"/>
      <c r="C7" s="353">
        <v>611</v>
      </c>
      <c r="D7" s="354" t="s">
        <v>232</v>
      </c>
      <c r="E7" s="355">
        <v>109500</v>
      </c>
      <c r="F7" s="355"/>
      <c r="G7" s="355">
        <f t="shared" si="1"/>
        <v>109500</v>
      </c>
      <c r="H7" s="355">
        <v>-700</v>
      </c>
      <c r="I7" s="355">
        <f t="shared" si="2"/>
        <v>108800</v>
      </c>
      <c r="J7" s="355"/>
      <c r="K7" s="355">
        <f t="shared" si="0"/>
        <v>108800</v>
      </c>
      <c r="L7" s="355">
        <v>102626</v>
      </c>
      <c r="M7" s="432">
        <f aca="true" t="shared" si="3" ref="M7:M67">L7/K7*100</f>
        <v>94.32536764705883</v>
      </c>
    </row>
    <row r="8" spans="1:13" ht="15.75">
      <c r="A8" s="356">
        <v>111</v>
      </c>
      <c r="B8" s="357"/>
      <c r="C8" s="358">
        <v>611</v>
      </c>
      <c r="D8" s="359" t="s">
        <v>202</v>
      </c>
      <c r="E8" s="360">
        <v>188</v>
      </c>
      <c r="F8" s="360"/>
      <c r="G8" s="360">
        <f t="shared" si="1"/>
        <v>188</v>
      </c>
      <c r="H8" s="360"/>
      <c r="I8" s="360">
        <f t="shared" si="2"/>
        <v>188</v>
      </c>
      <c r="J8" s="360">
        <v>5</v>
      </c>
      <c r="K8" s="360">
        <f t="shared" si="0"/>
        <v>193</v>
      </c>
      <c r="L8" s="360">
        <v>192</v>
      </c>
      <c r="M8" s="433">
        <f t="shared" si="3"/>
        <v>99.48186528497409</v>
      </c>
    </row>
    <row r="9" spans="1:13" ht="15.75">
      <c r="A9" s="356">
        <v>111</v>
      </c>
      <c r="B9" s="357"/>
      <c r="C9" s="358">
        <v>611</v>
      </c>
      <c r="D9" s="359" t="s">
        <v>203</v>
      </c>
      <c r="E9" s="360">
        <v>196</v>
      </c>
      <c r="F9" s="360">
        <v>-31</v>
      </c>
      <c r="G9" s="360">
        <f t="shared" si="1"/>
        <v>165</v>
      </c>
      <c r="H9" s="360"/>
      <c r="I9" s="360">
        <f t="shared" si="2"/>
        <v>165</v>
      </c>
      <c r="J9" s="360"/>
      <c r="K9" s="360">
        <f t="shared" si="0"/>
        <v>165</v>
      </c>
      <c r="L9" s="360">
        <f>J9+K9</f>
        <v>165</v>
      </c>
      <c r="M9" s="433">
        <f t="shared" si="3"/>
        <v>100</v>
      </c>
    </row>
    <row r="10" spans="1:13" ht="15.75">
      <c r="A10" s="356">
        <v>41</v>
      </c>
      <c r="B10" s="357"/>
      <c r="C10" s="358">
        <v>612</v>
      </c>
      <c r="D10" s="359" t="s">
        <v>233</v>
      </c>
      <c r="E10" s="360">
        <v>24500</v>
      </c>
      <c r="F10" s="360"/>
      <c r="G10" s="360">
        <f t="shared" si="1"/>
        <v>24500</v>
      </c>
      <c r="H10" s="360"/>
      <c r="I10" s="360">
        <f t="shared" si="2"/>
        <v>24500</v>
      </c>
      <c r="J10" s="360"/>
      <c r="K10" s="360">
        <f t="shared" si="0"/>
        <v>24500</v>
      </c>
      <c r="L10" s="360">
        <v>24723</v>
      </c>
      <c r="M10" s="433">
        <f t="shared" si="3"/>
        <v>100.91020408163264</v>
      </c>
    </row>
    <row r="11" spans="1:13" ht="15.75">
      <c r="A11" s="111">
        <v>41</v>
      </c>
      <c r="B11" s="168"/>
      <c r="C11" s="72">
        <v>612</v>
      </c>
      <c r="D11" s="73" t="s">
        <v>234</v>
      </c>
      <c r="E11" s="189">
        <v>800</v>
      </c>
      <c r="F11" s="189"/>
      <c r="G11" s="189">
        <f t="shared" si="1"/>
        <v>800</v>
      </c>
      <c r="H11" s="189"/>
      <c r="I11" s="189">
        <f t="shared" si="2"/>
        <v>800</v>
      </c>
      <c r="J11" s="189"/>
      <c r="K11" s="189">
        <f t="shared" si="0"/>
        <v>800</v>
      </c>
      <c r="L11" s="189">
        <v>913</v>
      </c>
      <c r="M11" s="434">
        <f t="shared" si="3"/>
        <v>114.12500000000001</v>
      </c>
    </row>
    <row r="12" spans="1:13" ht="15.75">
      <c r="A12" s="276"/>
      <c r="B12" s="277"/>
      <c r="C12" s="278">
        <v>620</v>
      </c>
      <c r="D12" s="279" t="s">
        <v>103</v>
      </c>
      <c r="E12" s="280"/>
      <c r="F12" s="280"/>
      <c r="G12" s="280">
        <f t="shared" si="1"/>
        <v>0</v>
      </c>
      <c r="H12" s="280"/>
      <c r="I12" s="280">
        <f t="shared" si="2"/>
        <v>0</v>
      </c>
      <c r="J12" s="280"/>
      <c r="K12" s="280">
        <f t="shared" si="0"/>
        <v>0</v>
      </c>
      <c r="L12" s="280">
        <f>J12+K12</f>
        <v>0</v>
      </c>
      <c r="M12" s="435"/>
    </row>
    <row r="13" spans="1:13" ht="15.75">
      <c r="A13" s="361">
        <v>41</v>
      </c>
      <c r="B13" s="357"/>
      <c r="C13" s="362">
        <v>620</v>
      </c>
      <c r="D13" s="266" t="s">
        <v>32</v>
      </c>
      <c r="E13" s="363">
        <v>45435</v>
      </c>
      <c r="F13" s="363"/>
      <c r="G13" s="363">
        <f t="shared" si="1"/>
        <v>45435</v>
      </c>
      <c r="H13" s="363">
        <v>-293</v>
      </c>
      <c r="I13" s="363">
        <f t="shared" si="2"/>
        <v>45142</v>
      </c>
      <c r="J13" s="363">
        <v>1958</v>
      </c>
      <c r="K13" s="363">
        <f t="shared" si="0"/>
        <v>47100</v>
      </c>
      <c r="L13" s="363">
        <v>46251</v>
      </c>
      <c r="M13" s="436">
        <f t="shared" si="3"/>
        <v>98.19745222929936</v>
      </c>
    </row>
    <row r="14" spans="1:13" ht="15.75">
      <c r="A14" s="112">
        <v>41</v>
      </c>
      <c r="B14" s="168"/>
      <c r="C14" s="74">
        <v>627</v>
      </c>
      <c r="D14" s="75" t="s">
        <v>37</v>
      </c>
      <c r="E14" s="253">
        <v>1200</v>
      </c>
      <c r="F14" s="253"/>
      <c r="G14" s="253">
        <f t="shared" si="1"/>
        <v>1200</v>
      </c>
      <c r="H14" s="253"/>
      <c r="I14" s="253">
        <f t="shared" si="2"/>
        <v>1200</v>
      </c>
      <c r="J14" s="253">
        <v>-200</v>
      </c>
      <c r="K14" s="253">
        <f t="shared" si="0"/>
        <v>1000</v>
      </c>
      <c r="L14" s="253">
        <v>994</v>
      </c>
      <c r="M14" s="437">
        <f t="shared" si="3"/>
        <v>99.4</v>
      </c>
    </row>
    <row r="15" spans="1:13" ht="15.75">
      <c r="A15" s="281"/>
      <c r="B15" s="277"/>
      <c r="C15" s="282">
        <v>630</v>
      </c>
      <c r="D15" s="283" t="s">
        <v>39</v>
      </c>
      <c r="E15" s="284"/>
      <c r="F15" s="284"/>
      <c r="G15" s="284">
        <f t="shared" si="1"/>
        <v>0</v>
      </c>
      <c r="H15" s="284"/>
      <c r="I15" s="284">
        <f t="shared" si="2"/>
        <v>0</v>
      </c>
      <c r="J15" s="284"/>
      <c r="K15" s="284">
        <f t="shared" si="0"/>
        <v>0</v>
      </c>
      <c r="L15" s="284">
        <f>J15+K15</f>
        <v>0</v>
      </c>
      <c r="M15" s="438"/>
    </row>
    <row r="16" spans="1:13" ht="15.75">
      <c r="A16" s="112">
        <v>41</v>
      </c>
      <c r="B16" s="168"/>
      <c r="C16" s="204">
        <v>631</v>
      </c>
      <c r="D16" s="205" t="s">
        <v>108</v>
      </c>
      <c r="E16" s="190"/>
      <c r="F16" s="190"/>
      <c r="G16" s="190">
        <f t="shared" si="1"/>
        <v>0</v>
      </c>
      <c r="H16" s="190"/>
      <c r="I16" s="190">
        <f t="shared" si="2"/>
        <v>0</v>
      </c>
      <c r="J16" s="190"/>
      <c r="K16" s="190">
        <f t="shared" si="0"/>
        <v>0</v>
      </c>
      <c r="L16" s="190">
        <f>J16+K16</f>
        <v>0</v>
      </c>
      <c r="M16" s="439"/>
    </row>
    <row r="17" spans="1:13" ht="15.75">
      <c r="A17" s="112">
        <v>41</v>
      </c>
      <c r="B17" s="168"/>
      <c r="C17" s="74">
        <v>631001</v>
      </c>
      <c r="D17" s="75" t="s">
        <v>0</v>
      </c>
      <c r="E17" s="189">
        <v>850</v>
      </c>
      <c r="F17" s="189"/>
      <c r="G17" s="189">
        <f t="shared" si="1"/>
        <v>850</v>
      </c>
      <c r="H17" s="189"/>
      <c r="I17" s="189">
        <f t="shared" si="2"/>
        <v>850</v>
      </c>
      <c r="J17" s="189">
        <v>-500</v>
      </c>
      <c r="K17" s="189">
        <f t="shared" si="0"/>
        <v>350</v>
      </c>
      <c r="L17" s="189">
        <v>307</v>
      </c>
      <c r="M17" s="434">
        <f t="shared" si="3"/>
        <v>87.71428571428571</v>
      </c>
    </row>
    <row r="18" spans="1:13" ht="15.75">
      <c r="A18" s="112"/>
      <c r="B18" s="168"/>
      <c r="C18" s="206">
        <v>632</v>
      </c>
      <c r="D18" s="207" t="s">
        <v>204</v>
      </c>
      <c r="E18" s="189"/>
      <c r="F18" s="189"/>
      <c r="G18" s="189">
        <f t="shared" si="1"/>
        <v>0</v>
      </c>
      <c r="H18" s="189"/>
      <c r="I18" s="189">
        <f t="shared" si="2"/>
        <v>0</v>
      </c>
      <c r="J18" s="189"/>
      <c r="K18" s="189">
        <f t="shared" si="0"/>
        <v>0</v>
      </c>
      <c r="L18" s="189">
        <f>J18+K18</f>
        <v>0</v>
      </c>
      <c r="M18" s="434"/>
    </row>
    <row r="19" spans="1:13" ht="15.75">
      <c r="A19" s="112">
        <v>41</v>
      </c>
      <c r="B19" s="168"/>
      <c r="C19" s="74">
        <v>632001</v>
      </c>
      <c r="D19" s="75" t="s">
        <v>176</v>
      </c>
      <c r="E19" s="190">
        <v>2700</v>
      </c>
      <c r="F19" s="190"/>
      <c r="G19" s="190">
        <f t="shared" si="1"/>
        <v>2700</v>
      </c>
      <c r="H19" s="190"/>
      <c r="I19" s="190">
        <f t="shared" si="2"/>
        <v>2700</v>
      </c>
      <c r="J19" s="190"/>
      <c r="K19" s="190">
        <f t="shared" si="0"/>
        <v>2700</v>
      </c>
      <c r="L19" s="190">
        <v>2448</v>
      </c>
      <c r="M19" s="439">
        <f t="shared" si="3"/>
        <v>90.66666666666666</v>
      </c>
    </row>
    <row r="20" spans="1:13" ht="15.75">
      <c r="A20" s="112">
        <v>41</v>
      </c>
      <c r="B20" s="168"/>
      <c r="C20" s="74">
        <v>632001</v>
      </c>
      <c r="D20" s="75" t="s">
        <v>155</v>
      </c>
      <c r="E20" s="190">
        <v>9500</v>
      </c>
      <c r="F20" s="190">
        <v>-1500</v>
      </c>
      <c r="G20" s="190">
        <f t="shared" si="1"/>
        <v>8000</v>
      </c>
      <c r="H20" s="190"/>
      <c r="I20" s="190">
        <f t="shared" si="2"/>
        <v>8000</v>
      </c>
      <c r="J20" s="190">
        <v>503</v>
      </c>
      <c r="K20" s="190">
        <f t="shared" si="0"/>
        <v>8503</v>
      </c>
      <c r="L20" s="190">
        <v>8503</v>
      </c>
      <c r="M20" s="439">
        <f t="shared" si="3"/>
        <v>100</v>
      </c>
    </row>
    <row r="21" spans="1:13" ht="15.75">
      <c r="A21" s="112">
        <v>41</v>
      </c>
      <c r="B21" s="168"/>
      <c r="C21" s="74">
        <v>632003</v>
      </c>
      <c r="D21" s="75" t="s">
        <v>156</v>
      </c>
      <c r="E21" s="190">
        <v>1120</v>
      </c>
      <c r="F21" s="190"/>
      <c r="G21" s="190">
        <f t="shared" si="1"/>
        <v>1120</v>
      </c>
      <c r="H21" s="190"/>
      <c r="I21" s="190">
        <f t="shared" si="2"/>
        <v>1120</v>
      </c>
      <c r="J21" s="190">
        <v>40</v>
      </c>
      <c r="K21" s="190">
        <f t="shared" si="0"/>
        <v>1160</v>
      </c>
      <c r="L21" s="190">
        <v>1159</v>
      </c>
      <c r="M21" s="439">
        <f t="shared" si="3"/>
        <v>99.91379310344828</v>
      </c>
    </row>
    <row r="22" spans="1:13" ht="15.75">
      <c r="A22" s="112">
        <v>41</v>
      </c>
      <c r="B22" s="168"/>
      <c r="C22" s="74">
        <v>632003</v>
      </c>
      <c r="D22" s="75" t="s">
        <v>157</v>
      </c>
      <c r="E22" s="191">
        <v>4750</v>
      </c>
      <c r="F22" s="191"/>
      <c r="G22" s="191">
        <f t="shared" si="1"/>
        <v>4750</v>
      </c>
      <c r="H22" s="191"/>
      <c r="I22" s="191">
        <f t="shared" si="2"/>
        <v>4750</v>
      </c>
      <c r="J22" s="191">
        <v>-2000</v>
      </c>
      <c r="K22" s="191">
        <f t="shared" si="0"/>
        <v>2750</v>
      </c>
      <c r="L22" s="191">
        <v>2735</v>
      </c>
      <c r="M22" s="440">
        <f t="shared" si="3"/>
        <v>99.45454545454545</v>
      </c>
    </row>
    <row r="23" spans="1:13" ht="15.75">
      <c r="A23" s="112"/>
      <c r="B23" s="168"/>
      <c r="C23" s="206">
        <v>633</v>
      </c>
      <c r="D23" s="207" t="s">
        <v>109</v>
      </c>
      <c r="E23" s="190"/>
      <c r="F23" s="190"/>
      <c r="G23" s="190">
        <f t="shared" si="1"/>
        <v>0</v>
      </c>
      <c r="H23" s="190"/>
      <c r="I23" s="190">
        <f t="shared" si="2"/>
        <v>0</v>
      </c>
      <c r="J23" s="190"/>
      <c r="K23" s="190">
        <f t="shared" si="0"/>
        <v>0</v>
      </c>
      <c r="L23" s="190">
        <f>J23+K23</f>
        <v>0</v>
      </c>
      <c r="M23" s="439"/>
    </row>
    <row r="24" spans="1:13" ht="15.75">
      <c r="A24" s="112">
        <v>41</v>
      </c>
      <c r="B24" s="168"/>
      <c r="C24" s="206">
        <v>633002</v>
      </c>
      <c r="D24" s="75" t="s">
        <v>343</v>
      </c>
      <c r="E24" s="190"/>
      <c r="F24" s="190"/>
      <c r="G24" s="190"/>
      <c r="H24" s="190">
        <v>707</v>
      </c>
      <c r="I24" s="190">
        <f t="shared" si="2"/>
        <v>707</v>
      </c>
      <c r="J24" s="190"/>
      <c r="K24" s="190">
        <f t="shared" si="0"/>
        <v>707</v>
      </c>
      <c r="L24" s="190">
        <v>707</v>
      </c>
      <c r="M24" s="439">
        <f t="shared" si="3"/>
        <v>100</v>
      </c>
    </row>
    <row r="25" spans="1:13" ht="15.75">
      <c r="A25" s="112">
        <v>41</v>
      </c>
      <c r="B25" s="168"/>
      <c r="C25" s="74">
        <v>633004</v>
      </c>
      <c r="D25" s="75" t="s">
        <v>104</v>
      </c>
      <c r="E25" s="190">
        <v>1000</v>
      </c>
      <c r="F25" s="190"/>
      <c r="G25" s="190">
        <f t="shared" si="1"/>
        <v>1000</v>
      </c>
      <c r="H25" s="190"/>
      <c r="I25" s="190">
        <f t="shared" si="2"/>
        <v>1000</v>
      </c>
      <c r="J25" s="190">
        <v>-1000</v>
      </c>
      <c r="K25" s="190">
        <f t="shared" si="0"/>
        <v>0</v>
      </c>
      <c r="L25" s="190">
        <v>0</v>
      </c>
      <c r="M25" s="439"/>
    </row>
    <row r="26" spans="1:13" ht="15.75">
      <c r="A26" s="112">
        <v>41</v>
      </c>
      <c r="B26" s="168"/>
      <c r="C26" s="74">
        <v>633006</v>
      </c>
      <c r="D26" s="75" t="s">
        <v>205</v>
      </c>
      <c r="E26" s="192">
        <v>3650</v>
      </c>
      <c r="F26" s="192"/>
      <c r="G26" s="192">
        <f t="shared" si="1"/>
        <v>3650</v>
      </c>
      <c r="H26" s="192"/>
      <c r="I26" s="192">
        <f t="shared" si="2"/>
        <v>3650</v>
      </c>
      <c r="J26" s="192">
        <v>1200</v>
      </c>
      <c r="K26" s="192">
        <f t="shared" si="0"/>
        <v>4850</v>
      </c>
      <c r="L26" s="192">
        <v>4712</v>
      </c>
      <c r="M26" s="441">
        <f t="shared" si="3"/>
        <v>97.15463917525773</v>
      </c>
    </row>
    <row r="27" spans="1:13" ht="15.75">
      <c r="A27" s="112">
        <v>111</v>
      </c>
      <c r="B27" s="168"/>
      <c r="C27" s="74">
        <v>633006</v>
      </c>
      <c r="D27" s="75" t="s">
        <v>105</v>
      </c>
      <c r="E27" s="192">
        <v>585</v>
      </c>
      <c r="F27" s="192">
        <v>14</v>
      </c>
      <c r="G27" s="192">
        <f t="shared" si="1"/>
        <v>599</v>
      </c>
      <c r="H27" s="192"/>
      <c r="I27" s="192">
        <f t="shared" si="2"/>
        <v>599</v>
      </c>
      <c r="J27" s="192"/>
      <c r="K27" s="192">
        <f t="shared" si="0"/>
        <v>599</v>
      </c>
      <c r="L27" s="192">
        <v>593</v>
      </c>
      <c r="M27" s="441">
        <f t="shared" si="3"/>
        <v>98.9983305509182</v>
      </c>
    </row>
    <row r="28" spans="1:13" ht="15.75">
      <c r="A28" s="112">
        <v>41</v>
      </c>
      <c r="B28" s="168"/>
      <c r="C28" s="74">
        <v>633009</v>
      </c>
      <c r="D28" s="75" t="s">
        <v>106</v>
      </c>
      <c r="E28" s="192">
        <v>1050</v>
      </c>
      <c r="F28" s="192"/>
      <c r="G28" s="192">
        <f t="shared" si="1"/>
        <v>1050</v>
      </c>
      <c r="H28" s="192"/>
      <c r="I28" s="192">
        <f t="shared" si="2"/>
        <v>1050</v>
      </c>
      <c r="J28" s="192"/>
      <c r="K28" s="192">
        <f t="shared" si="0"/>
        <v>1050</v>
      </c>
      <c r="L28" s="192">
        <v>994</v>
      </c>
      <c r="M28" s="441">
        <f t="shared" si="3"/>
        <v>94.66666666666667</v>
      </c>
    </row>
    <row r="29" spans="1:13" ht="15.75">
      <c r="A29" s="112">
        <v>41</v>
      </c>
      <c r="B29" s="168"/>
      <c r="C29" s="74">
        <v>633010</v>
      </c>
      <c r="D29" s="75" t="s">
        <v>235</v>
      </c>
      <c r="E29" s="192">
        <v>350</v>
      </c>
      <c r="F29" s="192"/>
      <c r="G29" s="192">
        <f t="shared" si="1"/>
        <v>350</v>
      </c>
      <c r="H29" s="192"/>
      <c r="I29" s="192">
        <f>G29+H29</f>
        <v>350</v>
      </c>
      <c r="J29" s="192">
        <v>-330</v>
      </c>
      <c r="K29" s="192">
        <f t="shared" si="0"/>
        <v>20</v>
      </c>
      <c r="L29" s="192">
        <v>20</v>
      </c>
      <c r="M29" s="441">
        <f t="shared" si="3"/>
        <v>100</v>
      </c>
    </row>
    <row r="30" spans="1:13" ht="15.75">
      <c r="A30" s="112">
        <v>41</v>
      </c>
      <c r="B30" s="168"/>
      <c r="C30" s="74">
        <v>633011</v>
      </c>
      <c r="D30" s="75" t="s">
        <v>236</v>
      </c>
      <c r="E30" s="192">
        <v>50</v>
      </c>
      <c r="F30" s="192"/>
      <c r="G30" s="192">
        <f t="shared" si="1"/>
        <v>50</v>
      </c>
      <c r="H30" s="192">
        <v>-26</v>
      </c>
      <c r="I30" s="192">
        <f t="shared" si="2"/>
        <v>24</v>
      </c>
      <c r="J30" s="192"/>
      <c r="K30" s="192">
        <f t="shared" si="0"/>
        <v>24</v>
      </c>
      <c r="L30" s="192">
        <v>24</v>
      </c>
      <c r="M30" s="441">
        <f t="shared" si="3"/>
        <v>100</v>
      </c>
    </row>
    <row r="31" spans="1:13" ht="15.75">
      <c r="A31" s="112">
        <v>41</v>
      </c>
      <c r="B31" s="168"/>
      <c r="C31" s="74">
        <v>633013</v>
      </c>
      <c r="D31" s="254" t="s">
        <v>107</v>
      </c>
      <c r="E31" s="192">
        <v>800</v>
      </c>
      <c r="F31" s="192"/>
      <c r="G31" s="192">
        <f t="shared" si="1"/>
        <v>800</v>
      </c>
      <c r="H31" s="192"/>
      <c r="I31" s="192">
        <f t="shared" si="2"/>
        <v>800</v>
      </c>
      <c r="J31" s="192">
        <v>-800</v>
      </c>
      <c r="K31" s="192">
        <f t="shared" si="0"/>
        <v>0</v>
      </c>
      <c r="L31" s="192">
        <v>0</v>
      </c>
      <c r="M31" s="441"/>
    </row>
    <row r="32" spans="1:13" ht="15.75">
      <c r="A32" s="112">
        <v>41</v>
      </c>
      <c r="B32" s="168"/>
      <c r="C32" s="74">
        <v>633016</v>
      </c>
      <c r="D32" s="75" t="s">
        <v>237</v>
      </c>
      <c r="E32" s="192">
        <v>850</v>
      </c>
      <c r="F32" s="192"/>
      <c r="G32" s="192">
        <f t="shared" si="1"/>
        <v>850</v>
      </c>
      <c r="H32" s="192"/>
      <c r="I32" s="192">
        <f t="shared" si="2"/>
        <v>850</v>
      </c>
      <c r="J32" s="192">
        <v>-415</v>
      </c>
      <c r="K32" s="192">
        <f t="shared" si="0"/>
        <v>435</v>
      </c>
      <c r="L32" s="192">
        <v>349</v>
      </c>
      <c r="M32" s="441">
        <f t="shared" si="3"/>
        <v>80.22988505747126</v>
      </c>
    </row>
    <row r="33" spans="1:13" ht="15.75">
      <c r="A33" s="112">
        <v>41</v>
      </c>
      <c r="B33" s="168"/>
      <c r="C33" s="74">
        <v>633018</v>
      </c>
      <c r="D33" s="75" t="s">
        <v>254</v>
      </c>
      <c r="E33" s="192">
        <v>120</v>
      </c>
      <c r="F33" s="192">
        <v>36</v>
      </c>
      <c r="G33" s="192">
        <f t="shared" si="1"/>
        <v>156</v>
      </c>
      <c r="H33" s="192">
        <v>103</v>
      </c>
      <c r="I33" s="192">
        <f t="shared" si="2"/>
        <v>259</v>
      </c>
      <c r="J33" s="192"/>
      <c r="K33" s="192">
        <f t="shared" si="0"/>
        <v>259</v>
      </c>
      <c r="L33" s="192">
        <f>J33+K33</f>
        <v>259</v>
      </c>
      <c r="M33" s="441">
        <f t="shared" si="3"/>
        <v>100</v>
      </c>
    </row>
    <row r="34" spans="1:13" ht="15.75">
      <c r="A34" s="112"/>
      <c r="B34" s="168"/>
      <c r="C34" s="206">
        <v>634</v>
      </c>
      <c r="D34" s="207" t="s">
        <v>95</v>
      </c>
      <c r="E34" s="192"/>
      <c r="F34" s="192"/>
      <c r="G34" s="192">
        <f t="shared" si="1"/>
        <v>0</v>
      </c>
      <c r="H34" s="192"/>
      <c r="I34" s="192">
        <f t="shared" si="2"/>
        <v>0</v>
      </c>
      <c r="J34" s="192"/>
      <c r="K34" s="192">
        <f t="shared" si="0"/>
        <v>0</v>
      </c>
      <c r="L34" s="192">
        <f>J34+K34</f>
        <v>0</v>
      </c>
      <c r="M34" s="441"/>
    </row>
    <row r="35" spans="1:13" ht="15.75">
      <c r="A35" s="112">
        <v>41</v>
      </c>
      <c r="B35" s="168"/>
      <c r="C35" s="74">
        <v>634001</v>
      </c>
      <c r="D35" s="75" t="s">
        <v>238</v>
      </c>
      <c r="E35" s="192">
        <v>850</v>
      </c>
      <c r="F35" s="192"/>
      <c r="G35" s="192">
        <f t="shared" si="1"/>
        <v>850</v>
      </c>
      <c r="H35" s="192">
        <v>-250</v>
      </c>
      <c r="I35" s="192">
        <f t="shared" si="2"/>
        <v>600</v>
      </c>
      <c r="J35" s="192"/>
      <c r="K35" s="192">
        <f t="shared" si="0"/>
        <v>600</v>
      </c>
      <c r="L35" s="192">
        <v>497</v>
      </c>
      <c r="M35" s="441">
        <f t="shared" si="3"/>
        <v>82.83333333333334</v>
      </c>
    </row>
    <row r="36" spans="1:13" ht="15.75">
      <c r="A36" s="208">
        <v>41</v>
      </c>
      <c r="B36" s="166"/>
      <c r="C36" s="74">
        <v>634002</v>
      </c>
      <c r="D36" s="75" t="s">
        <v>239</v>
      </c>
      <c r="E36" s="192">
        <v>300</v>
      </c>
      <c r="F36" s="192"/>
      <c r="G36" s="192">
        <f t="shared" si="1"/>
        <v>300</v>
      </c>
      <c r="H36" s="192"/>
      <c r="I36" s="192">
        <f t="shared" si="2"/>
        <v>300</v>
      </c>
      <c r="J36" s="192"/>
      <c r="K36" s="192">
        <f t="shared" si="0"/>
        <v>300</v>
      </c>
      <c r="L36" s="192">
        <v>227</v>
      </c>
      <c r="M36" s="441">
        <f t="shared" si="3"/>
        <v>75.66666666666667</v>
      </c>
    </row>
    <row r="37" spans="1:13" ht="15.75">
      <c r="A37" s="208">
        <v>41</v>
      </c>
      <c r="B37" s="166"/>
      <c r="C37" s="74">
        <v>634003</v>
      </c>
      <c r="D37" s="75" t="s">
        <v>240</v>
      </c>
      <c r="E37" s="192">
        <v>110</v>
      </c>
      <c r="F37" s="192"/>
      <c r="G37" s="192">
        <f t="shared" si="1"/>
        <v>110</v>
      </c>
      <c r="H37" s="192"/>
      <c r="I37" s="192">
        <f t="shared" si="2"/>
        <v>110</v>
      </c>
      <c r="J37" s="192"/>
      <c r="K37" s="192">
        <f aca="true" t="shared" si="4" ref="K37:K68">I37+J37</f>
        <v>110</v>
      </c>
      <c r="L37" s="192">
        <v>86</v>
      </c>
      <c r="M37" s="441">
        <f t="shared" si="3"/>
        <v>78.18181818181819</v>
      </c>
    </row>
    <row r="38" spans="1:13" ht="15.75">
      <c r="A38" s="208">
        <v>41</v>
      </c>
      <c r="B38" s="166"/>
      <c r="C38" s="74">
        <v>634005</v>
      </c>
      <c r="D38" s="75" t="s">
        <v>255</v>
      </c>
      <c r="E38" s="192">
        <v>10</v>
      </c>
      <c r="F38" s="192"/>
      <c r="G38" s="192">
        <f t="shared" si="1"/>
        <v>10</v>
      </c>
      <c r="H38" s="192">
        <v>3</v>
      </c>
      <c r="I38" s="192">
        <f t="shared" si="2"/>
        <v>13</v>
      </c>
      <c r="J38" s="192">
        <v>3</v>
      </c>
      <c r="K38" s="192">
        <f t="shared" si="4"/>
        <v>16</v>
      </c>
      <c r="L38" s="192">
        <v>16</v>
      </c>
      <c r="M38" s="441">
        <f t="shared" si="3"/>
        <v>100</v>
      </c>
    </row>
    <row r="39" spans="1:13" ht="15.75">
      <c r="A39" s="208">
        <v>41</v>
      </c>
      <c r="B39" s="166"/>
      <c r="C39" s="74">
        <v>634004</v>
      </c>
      <c r="D39" s="75" t="s">
        <v>335</v>
      </c>
      <c r="E39" s="192"/>
      <c r="F39" s="192"/>
      <c r="G39" s="192"/>
      <c r="H39" s="192">
        <v>120</v>
      </c>
      <c r="I39" s="192">
        <f t="shared" si="2"/>
        <v>120</v>
      </c>
      <c r="J39" s="192"/>
      <c r="K39" s="192">
        <f t="shared" si="4"/>
        <v>120</v>
      </c>
      <c r="L39" s="192">
        <f>J39+K39</f>
        <v>120</v>
      </c>
      <c r="M39" s="441">
        <f t="shared" si="3"/>
        <v>100</v>
      </c>
    </row>
    <row r="40" spans="1:13" ht="15.75">
      <c r="A40" s="208"/>
      <c r="B40" s="166"/>
      <c r="C40" s="204">
        <v>635</v>
      </c>
      <c r="D40" s="205" t="s">
        <v>110</v>
      </c>
      <c r="E40" s="192"/>
      <c r="F40" s="192"/>
      <c r="G40" s="192">
        <f t="shared" si="1"/>
        <v>0</v>
      </c>
      <c r="H40" s="192"/>
      <c r="I40" s="192">
        <f t="shared" si="2"/>
        <v>0</v>
      </c>
      <c r="J40" s="192"/>
      <c r="K40" s="192">
        <f t="shared" si="4"/>
        <v>0</v>
      </c>
      <c r="L40" s="192">
        <f>J40+K40</f>
        <v>0</v>
      </c>
      <c r="M40" s="441"/>
    </row>
    <row r="41" spans="1:13" ht="15.75">
      <c r="A41" s="243">
        <v>41</v>
      </c>
      <c r="B41" s="257"/>
      <c r="C41" s="74">
        <v>635002</v>
      </c>
      <c r="D41" s="75" t="s">
        <v>111</v>
      </c>
      <c r="E41" s="194">
        <v>1600</v>
      </c>
      <c r="F41" s="194"/>
      <c r="G41" s="194">
        <f t="shared" si="1"/>
        <v>1600</v>
      </c>
      <c r="H41" s="194">
        <v>-450</v>
      </c>
      <c r="I41" s="194">
        <f t="shared" si="2"/>
        <v>1150</v>
      </c>
      <c r="J41" s="194"/>
      <c r="K41" s="194">
        <f t="shared" si="4"/>
        <v>1150</v>
      </c>
      <c r="L41" s="194">
        <v>1113</v>
      </c>
      <c r="M41" s="442">
        <f t="shared" si="3"/>
        <v>96.78260869565217</v>
      </c>
    </row>
    <row r="42" spans="1:13" ht="15.75">
      <c r="A42" s="243">
        <v>41</v>
      </c>
      <c r="B42" s="257"/>
      <c r="C42" s="74">
        <v>635004</v>
      </c>
      <c r="D42" s="75" t="s">
        <v>112</v>
      </c>
      <c r="E42" s="192">
        <v>750</v>
      </c>
      <c r="F42" s="192"/>
      <c r="G42" s="192">
        <f t="shared" si="1"/>
        <v>750</v>
      </c>
      <c r="H42" s="192">
        <v>-477</v>
      </c>
      <c r="I42" s="192">
        <f t="shared" si="2"/>
        <v>273</v>
      </c>
      <c r="J42" s="192">
        <v>-273</v>
      </c>
      <c r="K42" s="192">
        <f t="shared" si="4"/>
        <v>0</v>
      </c>
      <c r="L42" s="192">
        <v>0</v>
      </c>
      <c r="M42" s="441"/>
    </row>
    <row r="43" spans="1:13" ht="15.75">
      <c r="A43" s="243">
        <v>41</v>
      </c>
      <c r="B43" s="257"/>
      <c r="C43" s="74">
        <v>635004</v>
      </c>
      <c r="D43" s="75" t="s">
        <v>268</v>
      </c>
      <c r="E43" s="192">
        <v>320</v>
      </c>
      <c r="F43" s="192"/>
      <c r="G43" s="192">
        <f t="shared" si="1"/>
        <v>320</v>
      </c>
      <c r="H43" s="192"/>
      <c r="I43" s="192">
        <f t="shared" si="2"/>
        <v>320</v>
      </c>
      <c r="J43" s="192">
        <v>42</v>
      </c>
      <c r="K43" s="192">
        <f t="shared" si="4"/>
        <v>362</v>
      </c>
      <c r="L43" s="192">
        <v>361</v>
      </c>
      <c r="M43" s="441">
        <f t="shared" si="3"/>
        <v>99.72375690607734</v>
      </c>
    </row>
    <row r="44" spans="1:13" ht="15.75">
      <c r="A44" s="243">
        <v>41</v>
      </c>
      <c r="B44" s="257"/>
      <c r="C44" s="74">
        <v>635006</v>
      </c>
      <c r="D44" s="75" t="s">
        <v>113</v>
      </c>
      <c r="E44" s="192">
        <v>2056</v>
      </c>
      <c r="F44" s="192">
        <v>-500</v>
      </c>
      <c r="G44" s="192">
        <f t="shared" si="1"/>
        <v>1556</v>
      </c>
      <c r="H44" s="192">
        <v>-1556</v>
      </c>
      <c r="I44" s="192">
        <f t="shared" si="2"/>
        <v>0</v>
      </c>
      <c r="J44" s="192"/>
      <c r="K44" s="192">
        <f t="shared" si="4"/>
        <v>0</v>
      </c>
      <c r="L44" s="192">
        <f>J44+K44</f>
        <v>0</v>
      </c>
      <c r="M44" s="441"/>
    </row>
    <row r="45" spans="1:13" ht="15.75">
      <c r="A45" s="243">
        <v>41</v>
      </c>
      <c r="B45" s="257"/>
      <c r="C45" s="74">
        <v>635009</v>
      </c>
      <c r="D45" s="75" t="s">
        <v>224</v>
      </c>
      <c r="E45" s="192">
        <v>100</v>
      </c>
      <c r="F45" s="192"/>
      <c r="G45" s="192">
        <f t="shared" si="1"/>
        <v>100</v>
      </c>
      <c r="H45" s="192">
        <v>-34</v>
      </c>
      <c r="I45" s="192">
        <f t="shared" si="2"/>
        <v>66</v>
      </c>
      <c r="J45" s="192">
        <v>312</v>
      </c>
      <c r="K45" s="192">
        <f t="shared" si="4"/>
        <v>378</v>
      </c>
      <c r="L45" s="192">
        <v>378</v>
      </c>
      <c r="M45" s="441">
        <f t="shared" si="3"/>
        <v>100</v>
      </c>
    </row>
    <row r="46" spans="1:13" ht="15.75">
      <c r="A46" s="243"/>
      <c r="B46" s="257"/>
      <c r="C46" s="206">
        <v>637</v>
      </c>
      <c r="D46" s="207" t="s">
        <v>70</v>
      </c>
      <c r="E46" s="190"/>
      <c r="F46" s="190"/>
      <c r="G46" s="190">
        <f t="shared" si="1"/>
        <v>0</v>
      </c>
      <c r="H46" s="190"/>
      <c r="I46" s="190">
        <f t="shared" si="2"/>
        <v>0</v>
      </c>
      <c r="J46" s="190"/>
      <c r="K46" s="190">
        <f t="shared" si="4"/>
        <v>0</v>
      </c>
      <c r="L46" s="190">
        <f>J46+K46</f>
        <v>0</v>
      </c>
      <c r="M46" s="439"/>
    </row>
    <row r="47" spans="1:13" ht="15.75">
      <c r="A47" s="243">
        <v>41</v>
      </c>
      <c r="B47" s="257"/>
      <c r="C47" s="74">
        <v>637001</v>
      </c>
      <c r="D47" s="75" t="s">
        <v>114</v>
      </c>
      <c r="E47" s="190">
        <v>700</v>
      </c>
      <c r="F47" s="190"/>
      <c r="G47" s="190">
        <f t="shared" si="1"/>
        <v>700</v>
      </c>
      <c r="H47" s="190"/>
      <c r="I47" s="190">
        <f t="shared" si="2"/>
        <v>700</v>
      </c>
      <c r="J47" s="190"/>
      <c r="K47" s="190">
        <f t="shared" si="4"/>
        <v>700</v>
      </c>
      <c r="L47" s="190">
        <v>681</v>
      </c>
      <c r="M47" s="439">
        <f t="shared" si="3"/>
        <v>97.28571428571429</v>
      </c>
    </row>
    <row r="48" spans="1:13" ht="15.75">
      <c r="A48" s="243">
        <v>41</v>
      </c>
      <c r="B48" s="257"/>
      <c r="C48" s="74">
        <v>637002</v>
      </c>
      <c r="D48" s="75" t="s">
        <v>159</v>
      </c>
      <c r="E48" s="190">
        <v>2500</v>
      </c>
      <c r="F48" s="190"/>
      <c r="G48" s="190">
        <f t="shared" si="1"/>
        <v>2500</v>
      </c>
      <c r="H48" s="190"/>
      <c r="I48" s="190">
        <f t="shared" si="2"/>
        <v>2500</v>
      </c>
      <c r="J48" s="190">
        <v>-1000</v>
      </c>
      <c r="K48" s="190">
        <f t="shared" si="4"/>
        <v>1500</v>
      </c>
      <c r="L48" s="190">
        <v>1178</v>
      </c>
      <c r="M48" s="439">
        <f t="shared" si="3"/>
        <v>78.53333333333333</v>
      </c>
    </row>
    <row r="49" spans="1:13" ht="15.75">
      <c r="A49" s="243">
        <v>41</v>
      </c>
      <c r="B49" s="257"/>
      <c r="C49" s="74">
        <v>637003</v>
      </c>
      <c r="D49" s="75" t="s">
        <v>241</v>
      </c>
      <c r="E49" s="190">
        <v>800</v>
      </c>
      <c r="F49" s="190"/>
      <c r="G49" s="190">
        <f t="shared" si="1"/>
        <v>800</v>
      </c>
      <c r="H49" s="190"/>
      <c r="I49" s="190">
        <f t="shared" si="2"/>
        <v>800</v>
      </c>
      <c r="J49" s="190">
        <v>-499</v>
      </c>
      <c r="K49" s="190">
        <f t="shared" si="4"/>
        <v>301</v>
      </c>
      <c r="L49" s="190">
        <v>301</v>
      </c>
      <c r="M49" s="439">
        <f t="shared" si="3"/>
        <v>100</v>
      </c>
    </row>
    <row r="50" spans="1:13" ht="15.75">
      <c r="A50" s="243">
        <v>41</v>
      </c>
      <c r="B50" s="258"/>
      <c r="C50" s="74">
        <v>637003</v>
      </c>
      <c r="D50" s="75" t="s">
        <v>365</v>
      </c>
      <c r="E50" s="190">
        <v>270</v>
      </c>
      <c r="F50" s="190"/>
      <c r="G50" s="190">
        <f t="shared" si="1"/>
        <v>270</v>
      </c>
      <c r="H50" s="190">
        <v>255</v>
      </c>
      <c r="I50" s="190">
        <f t="shared" si="2"/>
        <v>525</v>
      </c>
      <c r="J50" s="190">
        <v>237</v>
      </c>
      <c r="K50" s="190">
        <f t="shared" si="4"/>
        <v>762</v>
      </c>
      <c r="L50" s="190">
        <v>762</v>
      </c>
      <c r="M50" s="439">
        <f t="shared" si="3"/>
        <v>100</v>
      </c>
    </row>
    <row r="51" spans="1:13" ht="15.75">
      <c r="A51" s="243">
        <v>41</v>
      </c>
      <c r="B51" s="258"/>
      <c r="C51" s="74">
        <v>637004</v>
      </c>
      <c r="D51" s="75" t="s">
        <v>33</v>
      </c>
      <c r="E51" s="190">
        <v>40</v>
      </c>
      <c r="F51" s="190"/>
      <c r="G51" s="190">
        <f t="shared" si="1"/>
        <v>40</v>
      </c>
      <c r="H51" s="190">
        <v>30</v>
      </c>
      <c r="I51" s="190">
        <f t="shared" si="2"/>
        <v>70</v>
      </c>
      <c r="J51" s="190">
        <v>1</v>
      </c>
      <c r="K51" s="191">
        <f t="shared" si="4"/>
        <v>71</v>
      </c>
      <c r="L51" s="191">
        <v>71</v>
      </c>
      <c r="M51" s="440">
        <f t="shared" si="3"/>
        <v>100</v>
      </c>
    </row>
    <row r="52" spans="1:13" ht="15.75">
      <c r="A52" s="241">
        <v>41</v>
      </c>
      <c r="B52" s="242"/>
      <c r="C52" s="255">
        <v>637004</v>
      </c>
      <c r="D52" s="266" t="s">
        <v>36</v>
      </c>
      <c r="E52" s="256">
        <v>2919</v>
      </c>
      <c r="F52" s="256"/>
      <c r="G52" s="256">
        <f t="shared" si="1"/>
        <v>2919</v>
      </c>
      <c r="H52" s="256">
        <v>1600</v>
      </c>
      <c r="I52" s="256">
        <f t="shared" si="2"/>
        <v>4519</v>
      </c>
      <c r="J52" s="256">
        <v>1651</v>
      </c>
      <c r="K52" s="256">
        <f t="shared" si="4"/>
        <v>6170</v>
      </c>
      <c r="L52" s="256">
        <v>6174</v>
      </c>
      <c r="M52" s="443">
        <f t="shared" si="3"/>
        <v>100.06482982171798</v>
      </c>
    </row>
    <row r="53" spans="1:13" ht="15.75">
      <c r="A53" s="241">
        <v>41</v>
      </c>
      <c r="B53" s="242"/>
      <c r="C53" s="255">
        <v>637004</v>
      </c>
      <c r="D53" s="266" t="s">
        <v>336</v>
      </c>
      <c r="E53" s="256"/>
      <c r="F53" s="256"/>
      <c r="G53" s="256"/>
      <c r="H53" s="256">
        <v>164</v>
      </c>
      <c r="I53" s="256">
        <f t="shared" si="2"/>
        <v>164</v>
      </c>
      <c r="J53" s="256">
        <v>85</v>
      </c>
      <c r="K53" s="256">
        <f t="shared" si="4"/>
        <v>249</v>
      </c>
      <c r="L53" s="256">
        <v>249</v>
      </c>
      <c r="M53" s="443">
        <f t="shared" si="3"/>
        <v>100</v>
      </c>
    </row>
    <row r="54" spans="1:13" ht="15.75">
      <c r="A54" s="241">
        <v>41</v>
      </c>
      <c r="B54" s="242"/>
      <c r="C54" s="255">
        <v>637004</v>
      </c>
      <c r="D54" s="266" t="s">
        <v>86</v>
      </c>
      <c r="E54" s="333">
        <v>1440</v>
      </c>
      <c r="F54" s="333"/>
      <c r="G54" s="333">
        <f t="shared" si="1"/>
        <v>1440</v>
      </c>
      <c r="H54" s="333"/>
      <c r="I54" s="333">
        <f t="shared" si="2"/>
        <v>1440</v>
      </c>
      <c r="J54" s="333"/>
      <c r="K54" s="256">
        <f t="shared" si="4"/>
        <v>1440</v>
      </c>
      <c r="L54" s="256">
        <f>J54+K54</f>
        <v>1440</v>
      </c>
      <c r="M54" s="443">
        <f t="shared" si="3"/>
        <v>100</v>
      </c>
    </row>
    <row r="55" spans="1:13" ht="15.75">
      <c r="A55" s="112">
        <v>41</v>
      </c>
      <c r="B55" s="168"/>
      <c r="C55" s="74">
        <v>637004</v>
      </c>
      <c r="D55" s="75" t="s">
        <v>40</v>
      </c>
      <c r="E55" s="192">
        <v>500</v>
      </c>
      <c r="F55" s="192"/>
      <c r="G55" s="192">
        <f t="shared" si="1"/>
        <v>500</v>
      </c>
      <c r="H55" s="192"/>
      <c r="I55" s="192">
        <f t="shared" si="2"/>
        <v>500</v>
      </c>
      <c r="J55" s="192">
        <v>-184</v>
      </c>
      <c r="K55" s="194">
        <f t="shared" si="4"/>
        <v>316</v>
      </c>
      <c r="L55" s="194">
        <v>316</v>
      </c>
      <c r="M55" s="442">
        <f t="shared" si="3"/>
        <v>100</v>
      </c>
    </row>
    <row r="56" spans="1:13" ht="15.75">
      <c r="A56" s="112">
        <v>41</v>
      </c>
      <c r="B56" s="168"/>
      <c r="C56" s="74">
        <v>637005</v>
      </c>
      <c r="D56" s="75" t="s">
        <v>269</v>
      </c>
      <c r="E56" s="194">
        <v>8000</v>
      </c>
      <c r="F56" s="194"/>
      <c r="G56" s="194">
        <f t="shared" si="1"/>
        <v>8000</v>
      </c>
      <c r="H56" s="194">
        <v>-3100</v>
      </c>
      <c r="I56" s="194">
        <f t="shared" si="2"/>
        <v>4900</v>
      </c>
      <c r="J56" s="194">
        <v>560</v>
      </c>
      <c r="K56" s="194">
        <f t="shared" si="4"/>
        <v>5460</v>
      </c>
      <c r="L56" s="194">
        <v>5199</v>
      </c>
      <c r="M56" s="442">
        <f t="shared" si="3"/>
        <v>95.21978021978022</v>
      </c>
    </row>
    <row r="57" spans="1:13" ht="15.75">
      <c r="A57" s="112">
        <v>41</v>
      </c>
      <c r="B57" s="168"/>
      <c r="C57" s="74">
        <v>637005</v>
      </c>
      <c r="D57" s="75" t="s">
        <v>302</v>
      </c>
      <c r="E57" s="194"/>
      <c r="F57" s="194">
        <v>59</v>
      </c>
      <c r="G57" s="194">
        <f t="shared" si="1"/>
        <v>59</v>
      </c>
      <c r="H57" s="194">
        <v>377</v>
      </c>
      <c r="I57" s="194">
        <f t="shared" si="2"/>
        <v>436</v>
      </c>
      <c r="J57" s="194">
        <v>241</v>
      </c>
      <c r="K57" s="194">
        <f t="shared" si="4"/>
        <v>677</v>
      </c>
      <c r="L57" s="194">
        <v>676</v>
      </c>
      <c r="M57" s="442">
        <f t="shared" si="3"/>
        <v>99.85228951255539</v>
      </c>
    </row>
    <row r="58" spans="1:13" ht="15.75">
      <c r="A58" s="112">
        <v>41</v>
      </c>
      <c r="B58" s="168"/>
      <c r="C58" s="74">
        <v>637006</v>
      </c>
      <c r="D58" s="75" t="s">
        <v>366</v>
      </c>
      <c r="E58" s="194"/>
      <c r="F58" s="194"/>
      <c r="G58" s="194"/>
      <c r="H58" s="194"/>
      <c r="I58" s="194"/>
      <c r="J58" s="194">
        <v>75</v>
      </c>
      <c r="K58" s="194">
        <f t="shared" si="4"/>
        <v>75</v>
      </c>
      <c r="L58" s="194">
        <v>75</v>
      </c>
      <c r="M58" s="442">
        <f t="shared" si="3"/>
        <v>100</v>
      </c>
    </row>
    <row r="59" spans="1:14" ht="15.75">
      <c r="A59" s="334">
        <v>41</v>
      </c>
      <c r="B59" s="335"/>
      <c r="C59" s="336">
        <v>637011</v>
      </c>
      <c r="D59" s="337" t="s">
        <v>115</v>
      </c>
      <c r="E59" s="289">
        <v>4000</v>
      </c>
      <c r="F59" s="289"/>
      <c r="G59" s="289">
        <f t="shared" si="1"/>
        <v>4000</v>
      </c>
      <c r="H59" s="289">
        <v>-1424</v>
      </c>
      <c r="I59" s="289">
        <f t="shared" si="2"/>
        <v>2576</v>
      </c>
      <c r="J59" s="289">
        <v>-907</v>
      </c>
      <c r="K59" s="401">
        <f t="shared" si="4"/>
        <v>1669</v>
      </c>
      <c r="L59" s="401">
        <v>1669</v>
      </c>
      <c r="M59" s="444">
        <f t="shared" si="3"/>
        <v>100</v>
      </c>
      <c r="N59" s="331"/>
    </row>
    <row r="60" spans="1:13" ht="15.75">
      <c r="A60" s="112">
        <v>41</v>
      </c>
      <c r="B60" s="168"/>
      <c r="C60" s="74">
        <v>637012</v>
      </c>
      <c r="D60" s="75" t="s">
        <v>207</v>
      </c>
      <c r="E60" s="192">
        <v>300</v>
      </c>
      <c r="F60" s="192"/>
      <c r="G60" s="192">
        <f t="shared" si="1"/>
        <v>300</v>
      </c>
      <c r="H60" s="192"/>
      <c r="I60" s="192">
        <f t="shared" si="2"/>
        <v>300</v>
      </c>
      <c r="J60" s="192"/>
      <c r="K60" s="194">
        <f t="shared" si="4"/>
        <v>300</v>
      </c>
      <c r="L60" s="194">
        <v>134</v>
      </c>
      <c r="M60" s="442">
        <f t="shared" si="3"/>
        <v>44.666666666666664</v>
      </c>
    </row>
    <row r="61" spans="1:13" ht="15.75">
      <c r="A61" s="112">
        <v>41</v>
      </c>
      <c r="B61" s="168"/>
      <c r="C61" s="74">
        <v>637012</v>
      </c>
      <c r="D61" s="75" t="s">
        <v>242</v>
      </c>
      <c r="E61" s="192">
        <v>1600</v>
      </c>
      <c r="F61" s="192"/>
      <c r="G61" s="192">
        <f t="shared" si="1"/>
        <v>1600</v>
      </c>
      <c r="H61" s="192"/>
      <c r="I61" s="192">
        <f t="shared" si="2"/>
        <v>1600</v>
      </c>
      <c r="J61" s="192"/>
      <c r="K61" s="194">
        <f t="shared" si="4"/>
        <v>1600</v>
      </c>
      <c r="L61" s="194">
        <v>1122</v>
      </c>
      <c r="M61" s="442">
        <f t="shared" si="3"/>
        <v>70.125</v>
      </c>
    </row>
    <row r="62" spans="1:13" ht="15.75">
      <c r="A62" s="112">
        <v>41</v>
      </c>
      <c r="B62" s="168"/>
      <c r="C62" s="74">
        <v>637013</v>
      </c>
      <c r="D62" s="75" t="s">
        <v>4</v>
      </c>
      <c r="E62" s="194">
        <v>400</v>
      </c>
      <c r="F62" s="194"/>
      <c r="G62" s="194">
        <f t="shared" si="1"/>
        <v>400</v>
      </c>
      <c r="H62" s="194"/>
      <c r="I62" s="194">
        <f t="shared" si="2"/>
        <v>400</v>
      </c>
      <c r="J62" s="194"/>
      <c r="K62" s="194">
        <f t="shared" si="4"/>
        <v>400</v>
      </c>
      <c r="L62" s="194">
        <f>J62+K62</f>
        <v>400</v>
      </c>
      <c r="M62" s="442">
        <f t="shared" si="3"/>
        <v>100</v>
      </c>
    </row>
    <row r="63" spans="1:13" ht="15.75">
      <c r="A63" s="112">
        <v>41</v>
      </c>
      <c r="B63" s="168"/>
      <c r="C63" s="74">
        <v>637014</v>
      </c>
      <c r="D63" s="75" t="s">
        <v>208</v>
      </c>
      <c r="E63" s="194">
        <v>9500</v>
      </c>
      <c r="F63" s="194"/>
      <c r="G63" s="194">
        <f t="shared" si="1"/>
        <v>9500</v>
      </c>
      <c r="H63" s="194"/>
      <c r="I63" s="194">
        <f t="shared" si="2"/>
        <v>9500</v>
      </c>
      <c r="J63" s="194">
        <v>550</v>
      </c>
      <c r="K63" s="194">
        <f t="shared" si="4"/>
        <v>10050</v>
      </c>
      <c r="L63" s="194">
        <v>10050</v>
      </c>
      <c r="M63" s="442">
        <f t="shared" si="3"/>
        <v>100</v>
      </c>
    </row>
    <row r="64" spans="1:13" ht="15.75">
      <c r="A64" s="112">
        <v>41</v>
      </c>
      <c r="B64" s="168"/>
      <c r="C64" s="74">
        <v>637015</v>
      </c>
      <c r="D64" s="75" t="s">
        <v>116</v>
      </c>
      <c r="E64" s="194">
        <v>1889</v>
      </c>
      <c r="F64" s="194"/>
      <c r="G64" s="194">
        <f t="shared" si="1"/>
        <v>1889</v>
      </c>
      <c r="H64" s="194"/>
      <c r="I64" s="194">
        <f t="shared" si="2"/>
        <v>1889</v>
      </c>
      <c r="J64" s="194"/>
      <c r="K64" s="194">
        <f t="shared" si="4"/>
        <v>1889</v>
      </c>
      <c r="L64" s="194">
        <v>1189</v>
      </c>
      <c r="M64" s="442">
        <f t="shared" si="3"/>
        <v>62.9433562731604</v>
      </c>
    </row>
    <row r="65" spans="1:13" ht="15.75">
      <c r="A65" s="112">
        <v>41</v>
      </c>
      <c r="B65" s="168"/>
      <c r="C65" s="74">
        <v>637015</v>
      </c>
      <c r="D65" s="75" t="s">
        <v>256</v>
      </c>
      <c r="E65" s="194">
        <v>155</v>
      </c>
      <c r="F65" s="194"/>
      <c r="G65" s="194">
        <f t="shared" si="1"/>
        <v>155</v>
      </c>
      <c r="H65" s="194"/>
      <c r="I65" s="194">
        <f t="shared" si="2"/>
        <v>155</v>
      </c>
      <c r="J65" s="194"/>
      <c r="K65" s="194">
        <f t="shared" si="4"/>
        <v>155</v>
      </c>
      <c r="L65" s="194">
        <v>71</v>
      </c>
      <c r="M65" s="442">
        <f t="shared" si="3"/>
        <v>45.806451612903224</v>
      </c>
    </row>
    <row r="66" spans="1:13" ht="15.75">
      <c r="A66" s="112">
        <v>41</v>
      </c>
      <c r="B66" s="168"/>
      <c r="C66" s="74">
        <v>637016</v>
      </c>
      <c r="D66" s="75" t="s">
        <v>117</v>
      </c>
      <c r="E66" s="194">
        <v>1150</v>
      </c>
      <c r="F66" s="194"/>
      <c r="G66" s="194">
        <f t="shared" si="1"/>
        <v>1150</v>
      </c>
      <c r="H66" s="194">
        <v>500</v>
      </c>
      <c r="I66" s="194">
        <f t="shared" si="2"/>
        <v>1650</v>
      </c>
      <c r="J66" s="194">
        <v>31</v>
      </c>
      <c r="K66" s="194">
        <f t="shared" si="4"/>
        <v>1681</v>
      </c>
      <c r="L66" s="194">
        <v>1680</v>
      </c>
      <c r="M66" s="442">
        <f t="shared" si="3"/>
        <v>99.94051160023795</v>
      </c>
    </row>
    <row r="67" spans="1:13" ht="15.75">
      <c r="A67" s="112">
        <v>41</v>
      </c>
      <c r="B67" s="168"/>
      <c r="C67" s="74">
        <v>637012</v>
      </c>
      <c r="D67" s="75" t="s">
        <v>303</v>
      </c>
      <c r="E67" s="194"/>
      <c r="F67" s="194">
        <v>50</v>
      </c>
      <c r="G67" s="194">
        <f t="shared" si="1"/>
        <v>50</v>
      </c>
      <c r="H67" s="194">
        <v>198</v>
      </c>
      <c r="I67" s="194">
        <f t="shared" si="2"/>
        <v>248</v>
      </c>
      <c r="J67" s="194">
        <v>60</v>
      </c>
      <c r="K67" s="194">
        <f t="shared" si="4"/>
        <v>308</v>
      </c>
      <c r="L67" s="194">
        <v>308</v>
      </c>
      <c r="M67" s="442">
        <f t="shared" si="3"/>
        <v>100</v>
      </c>
    </row>
    <row r="68" spans="1:13" ht="15.75">
      <c r="A68" s="112">
        <v>41</v>
      </c>
      <c r="B68" s="265"/>
      <c r="C68" s="255">
        <v>637018</v>
      </c>
      <c r="D68" s="266" t="s">
        <v>187</v>
      </c>
      <c r="E68" s="256">
        <v>1000</v>
      </c>
      <c r="F68" s="256"/>
      <c r="G68" s="256">
        <f t="shared" si="1"/>
        <v>1000</v>
      </c>
      <c r="H68" s="256">
        <v>-1000</v>
      </c>
      <c r="I68" s="256">
        <f t="shared" si="2"/>
        <v>0</v>
      </c>
      <c r="J68" s="256"/>
      <c r="K68" s="256">
        <f t="shared" si="4"/>
        <v>0</v>
      </c>
      <c r="L68" s="256">
        <f>J68+K68</f>
        <v>0</v>
      </c>
      <c r="M68" s="443"/>
    </row>
    <row r="69" spans="1:13" ht="15.75">
      <c r="A69" s="112">
        <v>41</v>
      </c>
      <c r="B69" s="168"/>
      <c r="C69" s="74">
        <v>637023</v>
      </c>
      <c r="D69" s="75" t="s">
        <v>118</v>
      </c>
      <c r="E69" s="192">
        <v>180</v>
      </c>
      <c r="F69" s="192"/>
      <c r="G69" s="192">
        <f t="shared" si="1"/>
        <v>180</v>
      </c>
      <c r="H69" s="192"/>
      <c r="I69" s="192">
        <f t="shared" si="2"/>
        <v>180</v>
      </c>
      <c r="J69" s="192">
        <v>-180</v>
      </c>
      <c r="K69" s="192">
        <f aca="true" t="shared" si="5" ref="K69:K100">I69+J69</f>
        <v>0</v>
      </c>
      <c r="L69" s="192">
        <v>0</v>
      </c>
      <c r="M69" s="441"/>
    </row>
    <row r="70" spans="1:13" ht="15.75">
      <c r="A70" s="243">
        <v>41</v>
      </c>
      <c r="B70" s="259"/>
      <c r="C70" s="255">
        <v>637026</v>
      </c>
      <c r="D70" s="254" t="s">
        <v>80</v>
      </c>
      <c r="E70" s="192">
        <v>3000</v>
      </c>
      <c r="F70" s="192"/>
      <c r="G70" s="192">
        <f t="shared" si="1"/>
        <v>3000</v>
      </c>
      <c r="H70" s="192">
        <v>20</v>
      </c>
      <c r="I70" s="192">
        <f t="shared" si="2"/>
        <v>3020</v>
      </c>
      <c r="J70" s="192"/>
      <c r="K70" s="192">
        <f t="shared" si="5"/>
        <v>3020</v>
      </c>
      <c r="L70" s="192">
        <f>J70+K70</f>
        <v>3020</v>
      </c>
      <c r="M70" s="441">
        <f aca="true" t="shared" si="6" ref="M70:M133">L70/K70*100</f>
        <v>100</v>
      </c>
    </row>
    <row r="71" spans="1:13" ht="15.75">
      <c r="A71" s="243">
        <v>41</v>
      </c>
      <c r="B71" s="259"/>
      <c r="C71" s="255">
        <v>637027</v>
      </c>
      <c r="D71" s="266" t="s">
        <v>304</v>
      </c>
      <c r="E71" s="192"/>
      <c r="F71" s="192">
        <v>69</v>
      </c>
      <c r="G71" s="192">
        <f t="shared" si="1"/>
        <v>69</v>
      </c>
      <c r="H71" s="192"/>
      <c r="I71" s="192">
        <f t="shared" si="2"/>
        <v>69</v>
      </c>
      <c r="J71" s="192"/>
      <c r="K71" s="192">
        <f t="shared" si="5"/>
        <v>69</v>
      </c>
      <c r="L71" s="192">
        <f>J71+K71</f>
        <v>69</v>
      </c>
      <c r="M71" s="441">
        <f t="shared" si="6"/>
        <v>100</v>
      </c>
    </row>
    <row r="72" spans="1:13" ht="15.75">
      <c r="A72" s="243">
        <v>41</v>
      </c>
      <c r="B72" s="259"/>
      <c r="C72" s="255">
        <v>637011</v>
      </c>
      <c r="D72" s="266" t="s">
        <v>322</v>
      </c>
      <c r="E72" s="192"/>
      <c r="F72" s="192">
        <v>12</v>
      </c>
      <c r="G72" s="192">
        <f t="shared" si="1"/>
        <v>12</v>
      </c>
      <c r="H72" s="192"/>
      <c r="I72" s="192">
        <f t="shared" si="2"/>
        <v>12</v>
      </c>
      <c r="J72" s="192"/>
      <c r="K72" s="192">
        <f t="shared" si="5"/>
        <v>12</v>
      </c>
      <c r="L72" s="192">
        <f>J72+K72</f>
        <v>12</v>
      </c>
      <c r="M72" s="441">
        <f t="shared" si="6"/>
        <v>100</v>
      </c>
    </row>
    <row r="73" spans="1:13" ht="15.75">
      <c r="A73" s="243">
        <v>41</v>
      </c>
      <c r="B73" s="203"/>
      <c r="C73" s="74">
        <v>637035</v>
      </c>
      <c r="D73" s="75" t="s">
        <v>209</v>
      </c>
      <c r="E73" s="192">
        <v>225</v>
      </c>
      <c r="F73" s="192"/>
      <c r="G73" s="192">
        <f t="shared" si="1"/>
        <v>225</v>
      </c>
      <c r="H73" s="192"/>
      <c r="I73" s="192">
        <f t="shared" si="2"/>
        <v>225</v>
      </c>
      <c r="J73" s="192"/>
      <c r="K73" s="192">
        <f t="shared" si="5"/>
        <v>225</v>
      </c>
      <c r="L73" s="192">
        <v>223</v>
      </c>
      <c r="M73" s="441">
        <f t="shared" si="6"/>
        <v>99.11111111111111</v>
      </c>
    </row>
    <row r="74" spans="1:13" ht="15.75">
      <c r="A74" s="285"/>
      <c r="B74" s="286"/>
      <c r="C74" s="282">
        <v>640</v>
      </c>
      <c r="D74" s="283" t="s">
        <v>119</v>
      </c>
      <c r="E74" s="287"/>
      <c r="F74" s="287"/>
      <c r="G74" s="287">
        <f t="shared" si="1"/>
        <v>0</v>
      </c>
      <c r="H74" s="287"/>
      <c r="I74" s="287">
        <f aca="true" t="shared" si="7" ref="I74:I146">G74+H74</f>
        <v>0</v>
      </c>
      <c r="J74" s="287"/>
      <c r="K74" s="287">
        <f t="shared" si="5"/>
        <v>0</v>
      </c>
      <c r="L74" s="287">
        <f>J74+K74</f>
        <v>0</v>
      </c>
      <c r="M74" s="445"/>
    </row>
    <row r="75" spans="1:13" ht="15.75">
      <c r="A75" s="202"/>
      <c r="B75" s="209"/>
      <c r="C75" s="206">
        <v>642</v>
      </c>
      <c r="D75" s="207" t="s">
        <v>120</v>
      </c>
      <c r="E75" s="210"/>
      <c r="F75" s="210"/>
      <c r="G75" s="210">
        <f t="shared" si="1"/>
        <v>0</v>
      </c>
      <c r="H75" s="210"/>
      <c r="I75" s="210">
        <f t="shared" si="7"/>
        <v>0</v>
      </c>
      <c r="J75" s="210"/>
      <c r="K75" s="210">
        <f t="shared" si="5"/>
        <v>0</v>
      </c>
      <c r="L75" s="210">
        <f>J75+K75</f>
        <v>0</v>
      </c>
      <c r="M75" s="446"/>
    </row>
    <row r="76" spans="1:13" ht="15.75">
      <c r="A76" s="112">
        <v>111</v>
      </c>
      <c r="B76" s="265"/>
      <c r="C76" s="74">
        <v>642014</v>
      </c>
      <c r="D76" s="75" t="s">
        <v>272</v>
      </c>
      <c r="E76" s="194">
        <v>400</v>
      </c>
      <c r="F76" s="194"/>
      <c r="G76" s="194">
        <f t="shared" si="1"/>
        <v>400</v>
      </c>
      <c r="H76" s="194"/>
      <c r="I76" s="194">
        <f t="shared" si="7"/>
        <v>400</v>
      </c>
      <c r="J76" s="194">
        <v>-23</v>
      </c>
      <c r="K76" s="194">
        <f t="shared" si="5"/>
        <v>377</v>
      </c>
      <c r="L76" s="194">
        <v>376</v>
      </c>
      <c r="M76" s="442">
        <f t="shared" si="6"/>
        <v>99.73474801061008</v>
      </c>
    </row>
    <row r="77" spans="1:13" ht="15.75">
      <c r="A77" s="112">
        <v>41</v>
      </c>
      <c r="B77" s="265"/>
      <c r="C77" s="74">
        <v>642014</v>
      </c>
      <c r="D77" s="75" t="s">
        <v>337</v>
      </c>
      <c r="E77" s="194"/>
      <c r="F77" s="194"/>
      <c r="G77" s="194"/>
      <c r="H77" s="194">
        <v>33</v>
      </c>
      <c r="I77" s="194">
        <f t="shared" si="7"/>
        <v>33</v>
      </c>
      <c r="J77" s="194"/>
      <c r="K77" s="194">
        <f t="shared" si="5"/>
        <v>33</v>
      </c>
      <c r="L77" s="194">
        <f>J77+K77</f>
        <v>33</v>
      </c>
      <c r="M77" s="442">
        <f t="shared" si="6"/>
        <v>100</v>
      </c>
    </row>
    <row r="78" spans="1:13" ht="15.75">
      <c r="A78" s="243">
        <v>41</v>
      </c>
      <c r="B78" s="209"/>
      <c r="C78" s="74">
        <v>642006</v>
      </c>
      <c r="D78" s="75" t="s">
        <v>93</v>
      </c>
      <c r="E78" s="194">
        <v>2200</v>
      </c>
      <c r="F78" s="194"/>
      <c r="G78" s="194">
        <f t="shared" si="1"/>
        <v>2200</v>
      </c>
      <c r="H78" s="194">
        <v>176</v>
      </c>
      <c r="I78" s="194">
        <f t="shared" si="7"/>
        <v>2376</v>
      </c>
      <c r="J78" s="194"/>
      <c r="K78" s="194">
        <f t="shared" si="5"/>
        <v>2376</v>
      </c>
      <c r="L78" s="194">
        <v>2039</v>
      </c>
      <c r="M78" s="442">
        <f t="shared" si="6"/>
        <v>85.81649831649831</v>
      </c>
    </row>
    <row r="79" spans="1:13" ht="15.75">
      <c r="A79" s="112">
        <v>41</v>
      </c>
      <c r="B79" s="168"/>
      <c r="C79" s="74">
        <v>642015</v>
      </c>
      <c r="D79" s="75" t="s">
        <v>121</v>
      </c>
      <c r="E79" s="192">
        <v>1000</v>
      </c>
      <c r="F79" s="192"/>
      <c r="G79" s="192">
        <f aca="true" t="shared" si="8" ref="G79:G158">E79+F79</f>
        <v>1000</v>
      </c>
      <c r="H79" s="192">
        <v>-500</v>
      </c>
      <c r="I79" s="192">
        <f t="shared" si="7"/>
        <v>500</v>
      </c>
      <c r="J79" s="192">
        <v>-362</v>
      </c>
      <c r="K79" s="192">
        <f t="shared" si="5"/>
        <v>138</v>
      </c>
      <c r="L79" s="192">
        <v>138</v>
      </c>
      <c r="M79" s="441">
        <f t="shared" si="6"/>
        <v>100</v>
      </c>
    </row>
    <row r="80" spans="1:13" ht="15.75">
      <c r="A80" s="214"/>
      <c r="B80" s="217" t="s">
        <v>127</v>
      </c>
      <c r="C80" s="211"/>
      <c r="D80" s="212" t="s">
        <v>210</v>
      </c>
      <c r="E80" s="196">
        <f>SUM(E81)</f>
        <v>1020</v>
      </c>
      <c r="F80" s="196">
        <f>SUM(F81)</f>
        <v>0</v>
      </c>
      <c r="G80" s="196">
        <f t="shared" si="8"/>
        <v>1020</v>
      </c>
      <c r="H80" s="196">
        <f>SUM(H81)</f>
        <v>-120</v>
      </c>
      <c r="I80" s="196">
        <f t="shared" si="7"/>
        <v>900</v>
      </c>
      <c r="J80" s="196">
        <f>SUM(J81)</f>
        <v>1020</v>
      </c>
      <c r="K80" s="196">
        <f t="shared" si="5"/>
        <v>1920</v>
      </c>
      <c r="L80" s="196">
        <f>SUM(L81)</f>
        <v>1920</v>
      </c>
      <c r="M80" s="447">
        <f t="shared" si="6"/>
        <v>100</v>
      </c>
    </row>
    <row r="81" spans="1:13" ht="15.75">
      <c r="A81" s="112">
        <v>41</v>
      </c>
      <c r="B81" s="168"/>
      <c r="C81" s="74">
        <v>637005</v>
      </c>
      <c r="D81" s="75" t="s">
        <v>128</v>
      </c>
      <c r="E81" s="192">
        <v>1020</v>
      </c>
      <c r="F81" s="192"/>
      <c r="G81" s="192">
        <f t="shared" si="8"/>
        <v>1020</v>
      </c>
      <c r="H81" s="192">
        <v>-120</v>
      </c>
      <c r="I81" s="192">
        <f t="shared" si="7"/>
        <v>900</v>
      </c>
      <c r="J81" s="192">
        <v>1020</v>
      </c>
      <c r="K81" s="192">
        <f t="shared" si="5"/>
        <v>1920</v>
      </c>
      <c r="L81" s="192">
        <v>1920</v>
      </c>
      <c r="M81" s="441">
        <f t="shared" si="6"/>
        <v>100</v>
      </c>
    </row>
    <row r="82" spans="1:13" ht="15.75">
      <c r="A82" s="181"/>
      <c r="B82" s="213" t="s">
        <v>123</v>
      </c>
      <c r="C82" s="211"/>
      <c r="D82" s="212" t="s">
        <v>211</v>
      </c>
      <c r="E82" s="193">
        <f>SUM(E83:E94)</f>
        <v>5299</v>
      </c>
      <c r="F82" s="193">
        <f>SUM(F83:F94)</f>
        <v>401</v>
      </c>
      <c r="G82" s="193">
        <f t="shared" si="8"/>
        <v>5700</v>
      </c>
      <c r="H82" s="193">
        <f>SUM(H83:H94)</f>
        <v>-50</v>
      </c>
      <c r="I82" s="193">
        <f t="shared" si="7"/>
        <v>5650</v>
      </c>
      <c r="J82" s="193">
        <f>SUM(J83:J94)</f>
        <v>325</v>
      </c>
      <c r="K82" s="193">
        <f t="shared" si="5"/>
        <v>5975</v>
      </c>
      <c r="L82" s="193">
        <f>SUM(L83:L94)</f>
        <v>5935</v>
      </c>
      <c r="M82" s="448">
        <f t="shared" si="6"/>
        <v>99.3305439330544</v>
      </c>
    </row>
    <row r="83" spans="1:13" ht="15.75">
      <c r="A83" s="114">
        <v>111</v>
      </c>
      <c r="B83" s="167"/>
      <c r="C83" s="77">
        <v>611</v>
      </c>
      <c r="D83" s="159" t="s">
        <v>122</v>
      </c>
      <c r="E83" s="192">
        <v>3050</v>
      </c>
      <c r="F83" s="192"/>
      <c r="G83" s="192">
        <f t="shared" si="8"/>
        <v>3050</v>
      </c>
      <c r="H83" s="192"/>
      <c r="I83" s="192">
        <f t="shared" si="7"/>
        <v>3050</v>
      </c>
      <c r="J83" s="192">
        <v>455</v>
      </c>
      <c r="K83" s="192">
        <f t="shared" si="5"/>
        <v>3505</v>
      </c>
      <c r="L83" s="192">
        <v>3505</v>
      </c>
      <c r="M83" s="441">
        <f t="shared" si="6"/>
        <v>100</v>
      </c>
    </row>
    <row r="84" spans="1:13" ht="15.75">
      <c r="A84" s="114">
        <v>41</v>
      </c>
      <c r="B84" s="167"/>
      <c r="C84" s="77">
        <v>611</v>
      </c>
      <c r="D84" s="159" t="s">
        <v>305</v>
      </c>
      <c r="E84" s="192"/>
      <c r="F84" s="192">
        <v>301</v>
      </c>
      <c r="G84" s="192">
        <f t="shared" si="8"/>
        <v>301</v>
      </c>
      <c r="H84" s="192"/>
      <c r="I84" s="192">
        <f t="shared" si="7"/>
        <v>301</v>
      </c>
      <c r="J84" s="192">
        <v>300</v>
      </c>
      <c r="K84" s="192">
        <f t="shared" si="5"/>
        <v>601</v>
      </c>
      <c r="L84" s="192">
        <v>601</v>
      </c>
      <c r="M84" s="441">
        <f t="shared" si="6"/>
        <v>100</v>
      </c>
    </row>
    <row r="85" spans="1:13" ht="15.75">
      <c r="A85" s="114">
        <v>41</v>
      </c>
      <c r="B85" s="167"/>
      <c r="C85" s="77">
        <v>620</v>
      </c>
      <c r="D85" s="159" t="s">
        <v>72</v>
      </c>
      <c r="E85" s="192"/>
      <c r="F85" s="192">
        <v>100</v>
      </c>
      <c r="G85" s="192">
        <f t="shared" si="8"/>
        <v>100</v>
      </c>
      <c r="H85" s="192"/>
      <c r="I85" s="192">
        <f t="shared" si="7"/>
        <v>100</v>
      </c>
      <c r="J85" s="192">
        <v>5</v>
      </c>
      <c r="K85" s="192">
        <f t="shared" si="5"/>
        <v>105</v>
      </c>
      <c r="L85" s="192">
        <v>105</v>
      </c>
      <c r="M85" s="441">
        <f t="shared" si="6"/>
        <v>100</v>
      </c>
    </row>
    <row r="86" spans="1:13" ht="15.75">
      <c r="A86" s="113">
        <v>111</v>
      </c>
      <c r="B86" s="167"/>
      <c r="C86" s="76">
        <v>620</v>
      </c>
      <c r="D86" s="62" t="s">
        <v>103</v>
      </c>
      <c r="E86" s="194">
        <v>1070</v>
      </c>
      <c r="F86" s="194"/>
      <c r="G86" s="194">
        <f t="shared" si="8"/>
        <v>1070</v>
      </c>
      <c r="H86" s="194">
        <v>56</v>
      </c>
      <c r="I86" s="194">
        <f t="shared" si="7"/>
        <v>1126</v>
      </c>
      <c r="J86" s="194">
        <v>-4</v>
      </c>
      <c r="K86" s="194">
        <f t="shared" si="5"/>
        <v>1122</v>
      </c>
      <c r="L86" s="194">
        <v>1121</v>
      </c>
      <c r="M86" s="442">
        <f t="shared" si="6"/>
        <v>99.91087344028521</v>
      </c>
    </row>
    <row r="87" spans="1:13" ht="15.75">
      <c r="A87" s="113">
        <v>111</v>
      </c>
      <c r="B87" s="167"/>
      <c r="C87" s="76">
        <v>627</v>
      </c>
      <c r="D87" s="62" t="s">
        <v>212</v>
      </c>
      <c r="E87" s="194">
        <v>50</v>
      </c>
      <c r="F87" s="194"/>
      <c r="G87" s="194">
        <f t="shared" si="8"/>
        <v>50</v>
      </c>
      <c r="H87" s="194"/>
      <c r="I87" s="194">
        <f t="shared" si="7"/>
        <v>50</v>
      </c>
      <c r="J87" s="194">
        <v>16</v>
      </c>
      <c r="K87" s="194">
        <f t="shared" si="5"/>
        <v>66</v>
      </c>
      <c r="L87" s="194">
        <v>66</v>
      </c>
      <c r="M87" s="442">
        <f t="shared" si="6"/>
        <v>100</v>
      </c>
    </row>
    <row r="88" spans="1:13" ht="15.75">
      <c r="A88" s="113">
        <v>111</v>
      </c>
      <c r="B88" s="167"/>
      <c r="C88" s="76">
        <v>633002</v>
      </c>
      <c r="D88" s="62" t="s">
        <v>50</v>
      </c>
      <c r="E88" s="194">
        <v>253</v>
      </c>
      <c r="F88" s="194"/>
      <c r="G88" s="194">
        <f t="shared" si="8"/>
        <v>253</v>
      </c>
      <c r="H88" s="194"/>
      <c r="I88" s="194">
        <f t="shared" si="7"/>
        <v>253</v>
      </c>
      <c r="J88" s="194">
        <v>-253</v>
      </c>
      <c r="K88" s="194">
        <f t="shared" si="5"/>
        <v>0</v>
      </c>
      <c r="L88" s="194">
        <v>0</v>
      </c>
      <c r="M88" s="442"/>
    </row>
    <row r="89" spans="1:13" ht="15.75">
      <c r="A89" s="113">
        <v>111</v>
      </c>
      <c r="B89" s="167"/>
      <c r="C89" s="76">
        <v>633006</v>
      </c>
      <c r="D89" s="62" t="s">
        <v>1</v>
      </c>
      <c r="E89" s="194">
        <v>550</v>
      </c>
      <c r="F89" s="194"/>
      <c r="G89" s="194">
        <f t="shared" si="8"/>
        <v>550</v>
      </c>
      <c r="H89" s="194"/>
      <c r="I89" s="194">
        <f t="shared" si="7"/>
        <v>550</v>
      </c>
      <c r="J89" s="194">
        <v>-185</v>
      </c>
      <c r="K89" s="194">
        <f t="shared" si="5"/>
        <v>365</v>
      </c>
      <c r="L89" s="194">
        <v>365</v>
      </c>
      <c r="M89" s="442">
        <f t="shared" si="6"/>
        <v>100</v>
      </c>
    </row>
    <row r="90" spans="1:13" ht="15.75">
      <c r="A90" s="113">
        <v>41</v>
      </c>
      <c r="B90" s="167"/>
      <c r="C90" s="76">
        <v>633006</v>
      </c>
      <c r="D90" s="62" t="s">
        <v>1</v>
      </c>
      <c r="E90" s="194">
        <v>150</v>
      </c>
      <c r="F90" s="194"/>
      <c r="G90" s="194">
        <f t="shared" si="8"/>
        <v>150</v>
      </c>
      <c r="H90" s="194">
        <v>-114</v>
      </c>
      <c r="I90" s="194">
        <f t="shared" si="7"/>
        <v>36</v>
      </c>
      <c r="J90" s="194">
        <v>3</v>
      </c>
      <c r="K90" s="194">
        <f t="shared" si="5"/>
        <v>39</v>
      </c>
      <c r="L90" s="194">
        <v>0</v>
      </c>
      <c r="M90" s="442">
        <f t="shared" si="6"/>
        <v>0</v>
      </c>
    </row>
    <row r="91" spans="1:13" ht="15.75">
      <c r="A91" s="113">
        <v>111</v>
      </c>
      <c r="B91" s="167"/>
      <c r="C91" s="76">
        <v>635002</v>
      </c>
      <c r="D91" s="62" t="s">
        <v>3</v>
      </c>
      <c r="E91" s="194">
        <v>25</v>
      </c>
      <c r="F91" s="194"/>
      <c r="G91" s="194">
        <f t="shared" si="8"/>
        <v>25</v>
      </c>
      <c r="H91" s="194">
        <v>-25</v>
      </c>
      <c r="I91" s="194">
        <f t="shared" si="7"/>
        <v>0</v>
      </c>
      <c r="J91" s="194"/>
      <c r="K91" s="194">
        <f t="shared" si="5"/>
        <v>0</v>
      </c>
      <c r="L91" s="194">
        <f>J91+K91</f>
        <v>0</v>
      </c>
      <c r="M91" s="442"/>
    </row>
    <row r="92" spans="1:13" ht="15.75">
      <c r="A92" s="113">
        <v>41</v>
      </c>
      <c r="B92" s="167"/>
      <c r="C92" s="76">
        <v>635002</v>
      </c>
      <c r="D92" s="62" t="s">
        <v>3</v>
      </c>
      <c r="E92" s="194"/>
      <c r="F92" s="194"/>
      <c r="G92" s="194"/>
      <c r="H92" s="194">
        <v>26</v>
      </c>
      <c r="I92" s="194">
        <f t="shared" si="7"/>
        <v>26</v>
      </c>
      <c r="J92" s="194">
        <v>-1</v>
      </c>
      <c r="K92" s="194">
        <f t="shared" si="5"/>
        <v>25</v>
      </c>
      <c r="L92" s="194">
        <v>25</v>
      </c>
      <c r="M92" s="442">
        <f t="shared" si="6"/>
        <v>100</v>
      </c>
    </row>
    <row r="93" spans="1:13" ht="15.75">
      <c r="A93" s="113">
        <v>111</v>
      </c>
      <c r="B93" s="167"/>
      <c r="C93" s="76">
        <v>637013</v>
      </c>
      <c r="D93" s="62" t="s">
        <v>4</v>
      </c>
      <c r="E93" s="194">
        <v>100</v>
      </c>
      <c r="F93" s="194"/>
      <c r="G93" s="194">
        <f t="shared" si="8"/>
        <v>100</v>
      </c>
      <c r="H93" s="194"/>
      <c r="I93" s="194">
        <f t="shared" si="7"/>
        <v>100</v>
      </c>
      <c r="J93" s="194"/>
      <c r="K93" s="194">
        <f t="shared" si="5"/>
        <v>100</v>
      </c>
      <c r="L93" s="194">
        <f>J93+K93</f>
        <v>100</v>
      </c>
      <c r="M93" s="442">
        <f t="shared" si="6"/>
        <v>100</v>
      </c>
    </row>
    <row r="94" spans="1:13" ht="15.75">
      <c r="A94" s="113">
        <v>111</v>
      </c>
      <c r="B94" s="167"/>
      <c r="C94" s="76">
        <v>637016</v>
      </c>
      <c r="D94" s="62" t="s">
        <v>5</v>
      </c>
      <c r="E94" s="194">
        <v>51</v>
      </c>
      <c r="F94" s="194"/>
      <c r="G94" s="194">
        <f t="shared" si="8"/>
        <v>51</v>
      </c>
      <c r="H94" s="194">
        <v>7</v>
      </c>
      <c r="I94" s="194">
        <f t="shared" si="7"/>
        <v>58</v>
      </c>
      <c r="J94" s="194">
        <v>-11</v>
      </c>
      <c r="K94" s="194">
        <f t="shared" si="5"/>
        <v>47</v>
      </c>
      <c r="L94" s="194">
        <v>47</v>
      </c>
      <c r="M94" s="442">
        <f t="shared" si="6"/>
        <v>100</v>
      </c>
    </row>
    <row r="95" spans="1:13" ht="15.75">
      <c r="A95" s="382"/>
      <c r="B95" s="383" t="s">
        <v>281</v>
      </c>
      <c r="C95" s="384"/>
      <c r="D95" s="385" t="s">
        <v>280</v>
      </c>
      <c r="E95" s="386">
        <f>SUM(E96:E106)</f>
        <v>750</v>
      </c>
      <c r="F95" s="386">
        <f>SUM(F96:F106)</f>
        <v>-247</v>
      </c>
      <c r="G95" s="386">
        <f t="shared" si="8"/>
        <v>503</v>
      </c>
      <c r="H95" s="386">
        <f>SUM(H96:H106)</f>
        <v>0</v>
      </c>
      <c r="I95" s="386">
        <f t="shared" si="7"/>
        <v>503</v>
      </c>
      <c r="J95" s="386">
        <f>SUM(J96:J106)</f>
        <v>0</v>
      </c>
      <c r="K95" s="386">
        <f t="shared" si="5"/>
        <v>503</v>
      </c>
      <c r="L95" s="386">
        <f>SUM(L96:L106)</f>
        <v>501</v>
      </c>
      <c r="M95" s="449">
        <f t="shared" si="6"/>
        <v>99.60238568588468</v>
      </c>
    </row>
    <row r="96" spans="1:13" ht="15.75">
      <c r="A96" s="113">
        <v>111</v>
      </c>
      <c r="B96" s="381"/>
      <c r="C96" s="76">
        <v>620</v>
      </c>
      <c r="D96" s="62" t="s">
        <v>32</v>
      </c>
      <c r="E96" s="194">
        <v>60</v>
      </c>
      <c r="F96" s="194">
        <v>-27</v>
      </c>
      <c r="G96" s="194">
        <f t="shared" si="8"/>
        <v>33</v>
      </c>
      <c r="H96" s="194"/>
      <c r="I96" s="194">
        <f t="shared" si="7"/>
        <v>33</v>
      </c>
      <c r="J96" s="194"/>
      <c r="K96" s="194">
        <f t="shared" si="5"/>
        <v>33</v>
      </c>
      <c r="L96" s="194">
        <f>J96+K96</f>
        <v>33</v>
      </c>
      <c r="M96" s="442">
        <f t="shared" si="6"/>
        <v>100</v>
      </c>
    </row>
    <row r="97" spans="1:13" ht="15.75">
      <c r="A97" s="113">
        <v>111</v>
      </c>
      <c r="B97" s="381"/>
      <c r="C97" s="76">
        <v>631001</v>
      </c>
      <c r="D97" s="62" t="s">
        <v>282</v>
      </c>
      <c r="E97" s="194">
        <v>20</v>
      </c>
      <c r="F97" s="194">
        <v>-16</v>
      </c>
      <c r="G97" s="194">
        <f t="shared" si="8"/>
        <v>4</v>
      </c>
      <c r="H97" s="194"/>
      <c r="I97" s="194">
        <f t="shared" si="7"/>
        <v>4</v>
      </c>
      <c r="J97" s="194"/>
      <c r="K97" s="194">
        <f t="shared" si="5"/>
        <v>4</v>
      </c>
      <c r="L97" s="194">
        <f>J97+K97</f>
        <v>4</v>
      </c>
      <c r="M97" s="442">
        <f t="shared" si="6"/>
        <v>100</v>
      </c>
    </row>
    <row r="98" spans="1:13" ht="15.75">
      <c r="A98" s="113">
        <v>111</v>
      </c>
      <c r="B98" s="381"/>
      <c r="C98" s="76">
        <v>632003</v>
      </c>
      <c r="D98" s="62" t="s">
        <v>283</v>
      </c>
      <c r="E98" s="194">
        <v>5</v>
      </c>
      <c r="F98" s="194"/>
      <c r="G98" s="194">
        <f t="shared" si="8"/>
        <v>5</v>
      </c>
      <c r="H98" s="194"/>
      <c r="I98" s="194">
        <f t="shared" si="7"/>
        <v>5</v>
      </c>
      <c r="J98" s="194"/>
      <c r="K98" s="194">
        <f t="shared" si="5"/>
        <v>5</v>
      </c>
      <c r="L98" s="194">
        <f>J98+K98</f>
        <v>5</v>
      </c>
      <c r="M98" s="442">
        <f t="shared" si="6"/>
        <v>100</v>
      </c>
    </row>
    <row r="99" spans="1:13" ht="15.75">
      <c r="A99" s="113">
        <v>41</v>
      </c>
      <c r="B99" s="381"/>
      <c r="C99" s="76">
        <v>633006</v>
      </c>
      <c r="D99" s="62" t="s">
        <v>284</v>
      </c>
      <c r="E99" s="194"/>
      <c r="F99" s="194">
        <v>3</v>
      </c>
      <c r="G99" s="194">
        <f t="shared" si="8"/>
        <v>3</v>
      </c>
      <c r="H99" s="194"/>
      <c r="I99" s="194">
        <f t="shared" si="7"/>
        <v>3</v>
      </c>
      <c r="J99" s="194"/>
      <c r="K99" s="194">
        <f t="shared" si="5"/>
        <v>3</v>
      </c>
      <c r="L99" s="194">
        <v>2</v>
      </c>
      <c r="M99" s="442">
        <f t="shared" si="6"/>
        <v>66.66666666666666</v>
      </c>
    </row>
    <row r="100" spans="1:13" ht="15.75">
      <c r="A100" s="113">
        <v>111</v>
      </c>
      <c r="B100" s="381"/>
      <c r="C100" s="76">
        <v>633006</v>
      </c>
      <c r="D100" s="62" t="s">
        <v>284</v>
      </c>
      <c r="E100" s="194">
        <v>25</v>
      </c>
      <c r="F100" s="194">
        <v>-15</v>
      </c>
      <c r="G100" s="194">
        <f t="shared" si="8"/>
        <v>10</v>
      </c>
      <c r="H100" s="194"/>
      <c r="I100" s="194">
        <f t="shared" si="7"/>
        <v>10</v>
      </c>
      <c r="J100" s="194"/>
      <c r="K100" s="194">
        <f t="shared" si="5"/>
        <v>10</v>
      </c>
      <c r="L100" s="194">
        <f>J100+K100</f>
        <v>10</v>
      </c>
      <c r="M100" s="442">
        <f t="shared" si="6"/>
        <v>100</v>
      </c>
    </row>
    <row r="101" spans="1:13" ht="15.75">
      <c r="A101" s="113">
        <v>111</v>
      </c>
      <c r="B101" s="381"/>
      <c r="C101" s="76">
        <v>633016</v>
      </c>
      <c r="D101" s="62" t="s">
        <v>285</v>
      </c>
      <c r="E101" s="194">
        <v>30</v>
      </c>
      <c r="F101" s="194">
        <v>2</v>
      </c>
      <c r="G101" s="194">
        <f t="shared" si="8"/>
        <v>32</v>
      </c>
      <c r="H101" s="194"/>
      <c r="I101" s="194">
        <f t="shared" si="7"/>
        <v>32</v>
      </c>
      <c r="J101" s="194"/>
      <c r="K101" s="194">
        <f aca="true" t="shared" si="9" ref="K101:K132">I101+J101</f>
        <v>32</v>
      </c>
      <c r="L101" s="194">
        <f>J101+K101</f>
        <v>32</v>
      </c>
      <c r="M101" s="442">
        <f t="shared" si="6"/>
        <v>100</v>
      </c>
    </row>
    <row r="102" spans="1:13" ht="15.75">
      <c r="A102" s="113">
        <v>111</v>
      </c>
      <c r="B102" s="381"/>
      <c r="C102" s="76">
        <v>634001</v>
      </c>
      <c r="D102" s="62" t="s">
        <v>286</v>
      </c>
      <c r="E102" s="194">
        <v>15</v>
      </c>
      <c r="F102" s="194">
        <v>-5</v>
      </c>
      <c r="G102" s="194">
        <f t="shared" si="8"/>
        <v>10</v>
      </c>
      <c r="H102" s="194"/>
      <c r="I102" s="194">
        <f t="shared" si="7"/>
        <v>10</v>
      </c>
      <c r="J102" s="194"/>
      <c r="K102" s="194">
        <f t="shared" si="9"/>
        <v>10</v>
      </c>
      <c r="L102" s="194">
        <f>J102+K102</f>
        <v>10</v>
      </c>
      <c r="M102" s="442">
        <f t="shared" si="6"/>
        <v>100</v>
      </c>
    </row>
    <row r="103" spans="1:13" ht="15.75">
      <c r="A103" s="113">
        <v>111</v>
      </c>
      <c r="B103" s="381"/>
      <c r="C103" s="76">
        <v>635006</v>
      </c>
      <c r="D103" s="62" t="s">
        <v>113</v>
      </c>
      <c r="E103" s="194">
        <v>125</v>
      </c>
      <c r="F103" s="194">
        <v>-64</v>
      </c>
      <c r="G103" s="194">
        <f t="shared" si="8"/>
        <v>61</v>
      </c>
      <c r="H103" s="194"/>
      <c r="I103" s="194">
        <f t="shared" si="7"/>
        <v>61</v>
      </c>
      <c r="J103" s="194"/>
      <c r="K103" s="194">
        <f t="shared" si="9"/>
        <v>61</v>
      </c>
      <c r="L103" s="194">
        <f>J103+K103</f>
        <v>61</v>
      </c>
      <c r="M103" s="442">
        <f t="shared" si="6"/>
        <v>100</v>
      </c>
    </row>
    <row r="104" spans="1:13" ht="15.75">
      <c r="A104" s="113">
        <v>111</v>
      </c>
      <c r="B104" s="381"/>
      <c r="C104" s="76">
        <v>637014</v>
      </c>
      <c r="D104" s="62" t="s">
        <v>287</v>
      </c>
      <c r="E104" s="194">
        <v>50</v>
      </c>
      <c r="F104" s="194">
        <v>6</v>
      </c>
      <c r="G104" s="194">
        <f t="shared" si="8"/>
        <v>56</v>
      </c>
      <c r="H104" s="194"/>
      <c r="I104" s="194">
        <f t="shared" si="7"/>
        <v>56</v>
      </c>
      <c r="J104" s="194"/>
      <c r="K104" s="194">
        <f t="shared" si="9"/>
        <v>56</v>
      </c>
      <c r="L104" s="194">
        <f>J104+K104</f>
        <v>56</v>
      </c>
      <c r="M104" s="442">
        <f t="shared" si="6"/>
        <v>100</v>
      </c>
    </row>
    <row r="105" spans="1:13" ht="15.75">
      <c r="A105" s="113">
        <v>111</v>
      </c>
      <c r="B105" s="381"/>
      <c r="C105" s="76">
        <v>637026</v>
      </c>
      <c r="D105" s="62" t="s">
        <v>288</v>
      </c>
      <c r="E105" s="194">
        <v>199</v>
      </c>
      <c r="F105" s="194">
        <v>-12</v>
      </c>
      <c r="G105" s="194">
        <f t="shared" si="8"/>
        <v>187</v>
      </c>
      <c r="H105" s="194"/>
      <c r="I105" s="194">
        <f t="shared" si="7"/>
        <v>187</v>
      </c>
      <c r="J105" s="194"/>
      <c r="K105" s="194">
        <f t="shared" si="9"/>
        <v>187</v>
      </c>
      <c r="L105" s="194">
        <v>186</v>
      </c>
      <c r="M105" s="442">
        <f t="shared" si="6"/>
        <v>99.46524064171123</v>
      </c>
    </row>
    <row r="106" spans="1:13" ht="15.75">
      <c r="A106" s="113">
        <v>111</v>
      </c>
      <c r="B106" s="381"/>
      <c r="C106" s="76">
        <v>637027</v>
      </c>
      <c r="D106" s="62" t="s">
        <v>288</v>
      </c>
      <c r="E106" s="194">
        <v>221</v>
      </c>
      <c r="F106" s="194">
        <v>-119</v>
      </c>
      <c r="G106" s="194">
        <f t="shared" si="8"/>
        <v>102</v>
      </c>
      <c r="H106" s="194"/>
      <c r="I106" s="194">
        <f t="shared" si="7"/>
        <v>102</v>
      </c>
      <c r="J106" s="194"/>
      <c r="K106" s="194">
        <f t="shared" si="9"/>
        <v>102</v>
      </c>
      <c r="L106" s="194">
        <f>J106+K106</f>
        <v>102</v>
      </c>
      <c r="M106" s="442">
        <f t="shared" si="6"/>
        <v>100</v>
      </c>
    </row>
    <row r="107" spans="1:13" ht="15.75">
      <c r="A107" s="216"/>
      <c r="B107" s="217" t="s">
        <v>124</v>
      </c>
      <c r="C107" s="211"/>
      <c r="D107" s="212" t="s">
        <v>125</v>
      </c>
      <c r="E107" s="196">
        <f>SUM(E108:E109)</f>
        <v>6850</v>
      </c>
      <c r="F107" s="196"/>
      <c r="G107" s="196">
        <f t="shared" si="8"/>
        <v>6850</v>
      </c>
      <c r="H107" s="196">
        <f>SUM(H108:H109)</f>
        <v>0</v>
      </c>
      <c r="I107" s="196">
        <f t="shared" si="7"/>
        <v>6850</v>
      </c>
      <c r="J107" s="196">
        <f>SUM(J108:J109)</f>
        <v>-3000</v>
      </c>
      <c r="K107" s="196">
        <f t="shared" si="9"/>
        <v>3850</v>
      </c>
      <c r="L107" s="196">
        <f>SUM(L108:L109)</f>
        <v>2973</v>
      </c>
      <c r="M107" s="447">
        <f t="shared" si="6"/>
        <v>77.22077922077922</v>
      </c>
    </row>
    <row r="108" spans="1:13" ht="15.75">
      <c r="A108" s="243">
        <v>41</v>
      </c>
      <c r="B108" s="218"/>
      <c r="C108" s="74">
        <v>651001</v>
      </c>
      <c r="D108" s="75" t="s">
        <v>126</v>
      </c>
      <c r="E108" s="194">
        <v>1900</v>
      </c>
      <c r="F108" s="194"/>
      <c r="G108" s="194">
        <f t="shared" si="8"/>
        <v>1900</v>
      </c>
      <c r="H108" s="194"/>
      <c r="I108" s="194">
        <f t="shared" si="7"/>
        <v>1900</v>
      </c>
      <c r="J108" s="194"/>
      <c r="K108" s="194">
        <f t="shared" si="9"/>
        <v>1900</v>
      </c>
      <c r="L108" s="194">
        <v>1572</v>
      </c>
      <c r="M108" s="442">
        <f t="shared" si="6"/>
        <v>82.73684210526315</v>
      </c>
    </row>
    <row r="109" spans="1:13" ht="15.75">
      <c r="A109" s="243">
        <v>41</v>
      </c>
      <c r="B109" s="218"/>
      <c r="C109" s="74">
        <v>651002</v>
      </c>
      <c r="D109" s="75" t="s">
        <v>213</v>
      </c>
      <c r="E109" s="194">
        <v>4950</v>
      </c>
      <c r="F109" s="194"/>
      <c r="G109" s="194">
        <f t="shared" si="8"/>
        <v>4950</v>
      </c>
      <c r="H109" s="194"/>
      <c r="I109" s="194">
        <f t="shared" si="7"/>
        <v>4950</v>
      </c>
      <c r="J109" s="194">
        <v>-3000</v>
      </c>
      <c r="K109" s="194">
        <f t="shared" si="9"/>
        <v>1950</v>
      </c>
      <c r="L109" s="194">
        <v>1401</v>
      </c>
      <c r="M109" s="442">
        <f t="shared" si="6"/>
        <v>71.84615384615385</v>
      </c>
    </row>
    <row r="110" spans="1:13" ht="15.75">
      <c r="A110" s="186"/>
      <c r="B110" s="222" t="s">
        <v>132</v>
      </c>
      <c r="C110" s="183"/>
      <c r="D110" s="220" t="s">
        <v>135</v>
      </c>
      <c r="E110" s="196">
        <f>SUM(E111:E121)</f>
        <v>1889</v>
      </c>
      <c r="F110" s="196">
        <f>SUM(F111:F121)</f>
        <v>2020</v>
      </c>
      <c r="G110" s="196">
        <f t="shared" si="8"/>
        <v>3909</v>
      </c>
      <c r="H110" s="196">
        <f>SUM(H111:H121)</f>
        <v>27</v>
      </c>
      <c r="I110" s="196">
        <f t="shared" si="7"/>
        <v>3936</v>
      </c>
      <c r="J110" s="196">
        <f>SUM(J111:J121)</f>
        <v>15</v>
      </c>
      <c r="K110" s="196">
        <f t="shared" si="9"/>
        <v>3951</v>
      </c>
      <c r="L110" s="196">
        <f>SUM(L111:L121)</f>
        <v>3802</v>
      </c>
      <c r="M110" s="447">
        <f t="shared" si="6"/>
        <v>96.22880283472539</v>
      </c>
    </row>
    <row r="111" spans="1:13" ht="15.75">
      <c r="A111" s="113">
        <v>41</v>
      </c>
      <c r="B111" s="167"/>
      <c r="C111" s="76">
        <v>633006</v>
      </c>
      <c r="D111" s="62" t="s">
        <v>1</v>
      </c>
      <c r="E111" s="194">
        <v>250</v>
      </c>
      <c r="F111" s="194"/>
      <c r="G111" s="194">
        <f t="shared" si="8"/>
        <v>250</v>
      </c>
      <c r="H111" s="194">
        <v>-195</v>
      </c>
      <c r="I111" s="194">
        <f t="shared" si="7"/>
        <v>55</v>
      </c>
      <c r="J111" s="194"/>
      <c r="K111" s="194">
        <f t="shared" si="9"/>
        <v>55</v>
      </c>
      <c r="L111" s="194">
        <f>J111+K111</f>
        <v>55</v>
      </c>
      <c r="M111" s="442">
        <f t="shared" si="6"/>
        <v>100</v>
      </c>
    </row>
    <row r="112" spans="1:13" ht="15.75">
      <c r="A112" s="113">
        <v>111</v>
      </c>
      <c r="B112" s="167"/>
      <c r="C112" s="76">
        <v>633007</v>
      </c>
      <c r="D112" s="62" t="s">
        <v>351</v>
      </c>
      <c r="E112" s="194"/>
      <c r="F112" s="194">
        <v>2000</v>
      </c>
      <c r="G112" s="194">
        <v>2000</v>
      </c>
      <c r="H112" s="194"/>
      <c r="I112" s="194">
        <f t="shared" si="7"/>
        <v>2000</v>
      </c>
      <c r="J112" s="194"/>
      <c r="K112" s="194">
        <f t="shared" si="9"/>
        <v>2000</v>
      </c>
      <c r="L112" s="194">
        <f>J112+K112</f>
        <v>2000</v>
      </c>
      <c r="M112" s="442">
        <f t="shared" si="6"/>
        <v>100</v>
      </c>
    </row>
    <row r="113" spans="1:13" ht="15.75">
      <c r="A113" s="113">
        <v>41</v>
      </c>
      <c r="B113" s="167"/>
      <c r="C113" s="76">
        <v>633010</v>
      </c>
      <c r="D113" s="62" t="s">
        <v>351</v>
      </c>
      <c r="E113" s="194"/>
      <c r="F113" s="194"/>
      <c r="G113" s="194"/>
      <c r="H113" s="194">
        <v>7</v>
      </c>
      <c r="I113" s="194">
        <f t="shared" si="7"/>
        <v>7</v>
      </c>
      <c r="J113" s="194">
        <v>9</v>
      </c>
      <c r="K113" s="194">
        <f t="shared" si="9"/>
        <v>16</v>
      </c>
      <c r="L113" s="194">
        <v>15</v>
      </c>
      <c r="M113" s="442">
        <f t="shared" si="6"/>
        <v>93.75</v>
      </c>
    </row>
    <row r="114" spans="1:13" ht="15.75">
      <c r="A114" s="113">
        <v>41</v>
      </c>
      <c r="B114" s="167"/>
      <c r="C114" s="76">
        <v>633010</v>
      </c>
      <c r="D114" s="62" t="s">
        <v>351</v>
      </c>
      <c r="E114" s="194"/>
      <c r="F114" s="194"/>
      <c r="G114" s="194"/>
      <c r="H114" s="194">
        <v>762</v>
      </c>
      <c r="I114" s="194">
        <f t="shared" si="7"/>
        <v>762</v>
      </c>
      <c r="J114" s="194"/>
      <c r="K114" s="194">
        <f t="shared" si="9"/>
        <v>762</v>
      </c>
      <c r="L114" s="194">
        <v>762</v>
      </c>
      <c r="M114" s="442">
        <f t="shared" si="6"/>
        <v>100</v>
      </c>
    </row>
    <row r="115" spans="1:13" ht="15.75">
      <c r="A115" s="113">
        <v>41</v>
      </c>
      <c r="B115" s="167"/>
      <c r="C115" s="76">
        <v>634001</v>
      </c>
      <c r="D115" s="62" t="s">
        <v>41</v>
      </c>
      <c r="E115" s="194">
        <v>850</v>
      </c>
      <c r="F115" s="194"/>
      <c r="G115" s="194">
        <f t="shared" si="8"/>
        <v>850</v>
      </c>
      <c r="H115" s="194">
        <v>-446</v>
      </c>
      <c r="I115" s="194">
        <f t="shared" si="7"/>
        <v>404</v>
      </c>
      <c r="J115" s="194"/>
      <c r="K115" s="194">
        <f t="shared" si="9"/>
        <v>404</v>
      </c>
      <c r="L115" s="194">
        <v>306</v>
      </c>
      <c r="M115" s="442">
        <f t="shared" si="6"/>
        <v>75.74257425742574</v>
      </c>
    </row>
    <row r="116" spans="1:13" ht="15.75">
      <c r="A116" s="113">
        <v>41</v>
      </c>
      <c r="B116" s="167"/>
      <c r="C116" s="76">
        <v>634002</v>
      </c>
      <c r="D116" s="62" t="s">
        <v>133</v>
      </c>
      <c r="E116" s="194">
        <v>197</v>
      </c>
      <c r="F116" s="194"/>
      <c r="G116" s="194">
        <f t="shared" si="8"/>
        <v>197</v>
      </c>
      <c r="H116" s="194"/>
      <c r="I116" s="194">
        <f t="shared" si="7"/>
        <v>197</v>
      </c>
      <c r="J116" s="194"/>
      <c r="K116" s="194">
        <f t="shared" si="9"/>
        <v>197</v>
      </c>
      <c r="L116" s="194">
        <v>147</v>
      </c>
      <c r="M116" s="442">
        <f t="shared" si="6"/>
        <v>74.61928934010153</v>
      </c>
    </row>
    <row r="117" spans="1:13" ht="15.75">
      <c r="A117" s="113">
        <v>41</v>
      </c>
      <c r="B117" s="167"/>
      <c r="C117" s="76">
        <v>634003</v>
      </c>
      <c r="D117" s="62" t="s">
        <v>134</v>
      </c>
      <c r="E117" s="194">
        <v>142</v>
      </c>
      <c r="F117" s="194"/>
      <c r="G117" s="194">
        <f t="shared" si="8"/>
        <v>142</v>
      </c>
      <c r="H117" s="194">
        <v>3</v>
      </c>
      <c r="I117" s="194">
        <f t="shared" si="7"/>
        <v>145</v>
      </c>
      <c r="J117" s="194"/>
      <c r="K117" s="194">
        <f t="shared" si="9"/>
        <v>145</v>
      </c>
      <c r="L117" s="194">
        <v>145</v>
      </c>
      <c r="M117" s="442">
        <f t="shared" si="6"/>
        <v>100</v>
      </c>
    </row>
    <row r="118" spans="1:13" ht="15.75">
      <c r="A118" s="113">
        <v>41</v>
      </c>
      <c r="B118" s="167"/>
      <c r="C118" s="76">
        <v>637004</v>
      </c>
      <c r="D118" s="62" t="s">
        <v>257</v>
      </c>
      <c r="E118" s="194">
        <v>150</v>
      </c>
      <c r="F118" s="194"/>
      <c r="G118" s="194">
        <f>E118+F118</f>
        <v>150</v>
      </c>
      <c r="H118" s="194">
        <v>-150</v>
      </c>
      <c r="I118" s="194">
        <f t="shared" si="7"/>
        <v>0</v>
      </c>
      <c r="J118" s="194"/>
      <c r="K118" s="194">
        <f t="shared" si="9"/>
        <v>0</v>
      </c>
      <c r="L118" s="194">
        <f>J118+K118</f>
        <v>0</v>
      </c>
      <c r="M118" s="442"/>
    </row>
    <row r="119" spans="1:13" ht="15.75">
      <c r="A119" s="113">
        <v>41</v>
      </c>
      <c r="B119" s="167"/>
      <c r="C119" s="76">
        <v>637012</v>
      </c>
      <c r="D119" s="62" t="s">
        <v>306</v>
      </c>
      <c r="E119" s="194"/>
      <c r="F119" s="194">
        <v>20</v>
      </c>
      <c r="G119" s="194">
        <f>E119+F119</f>
        <v>20</v>
      </c>
      <c r="H119" s="194"/>
      <c r="I119" s="194">
        <f t="shared" si="7"/>
        <v>20</v>
      </c>
      <c r="J119" s="194"/>
      <c r="K119" s="194">
        <f t="shared" si="9"/>
        <v>20</v>
      </c>
      <c r="L119" s="194">
        <f>J119+K119</f>
        <v>20</v>
      </c>
      <c r="M119" s="442">
        <f t="shared" si="6"/>
        <v>100</v>
      </c>
    </row>
    <row r="120" spans="1:13" ht="15.75">
      <c r="A120" s="113">
        <v>41</v>
      </c>
      <c r="B120" s="167"/>
      <c r="C120" s="76">
        <v>637012</v>
      </c>
      <c r="D120" s="62" t="s">
        <v>36</v>
      </c>
      <c r="E120" s="194"/>
      <c r="F120" s="194"/>
      <c r="G120" s="194"/>
      <c r="H120" s="194">
        <v>16</v>
      </c>
      <c r="I120" s="194">
        <f t="shared" si="7"/>
        <v>16</v>
      </c>
      <c r="J120" s="194">
        <v>6</v>
      </c>
      <c r="K120" s="194">
        <f t="shared" si="9"/>
        <v>22</v>
      </c>
      <c r="L120" s="194">
        <v>22</v>
      </c>
      <c r="M120" s="442">
        <f t="shared" si="6"/>
        <v>100</v>
      </c>
    </row>
    <row r="121" spans="1:13" ht="15.75">
      <c r="A121" s="113">
        <v>41</v>
      </c>
      <c r="B121" s="167"/>
      <c r="C121" s="76">
        <v>642001</v>
      </c>
      <c r="D121" s="62" t="s">
        <v>258</v>
      </c>
      <c r="E121" s="194">
        <v>300</v>
      </c>
      <c r="F121" s="194"/>
      <c r="G121" s="194">
        <f t="shared" si="8"/>
        <v>300</v>
      </c>
      <c r="H121" s="194">
        <v>30</v>
      </c>
      <c r="I121" s="194">
        <f t="shared" si="7"/>
        <v>330</v>
      </c>
      <c r="J121" s="194"/>
      <c r="K121" s="194">
        <f t="shared" si="9"/>
        <v>330</v>
      </c>
      <c r="L121" s="194">
        <f>J121+K121</f>
        <v>330</v>
      </c>
      <c r="M121" s="442">
        <f t="shared" si="6"/>
        <v>100</v>
      </c>
    </row>
    <row r="122" spans="1:13" ht="15.75">
      <c r="A122" s="382">
        <v>111.41</v>
      </c>
      <c r="B122" s="217" t="s">
        <v>317</v>
      </c>
      <c r="C122" s="384" t="s">
        <v>311</v>
      </c>
      <c r="D122" s="385" t="s">
        <v>310</v>
      </c>
      <c r="E122" s="386"/>
      <c r="F122" s="386">
        <v>318</v>
      </c>
      <c r="G122" s="386">
        <f t="shared" si="8"/>
        <v>318</v>
      </c>
      <c r="H122" s="386">
        <v>159</v>
      </c>
      <c r="I122" s="386">
        <f t="shared" si="7"/>
        <v>477</v>
      </c>
      <c r="J122" s="386">
        <v>277</v>
      </c>
      <c r="K122" s="386">
        <f t="shared" si="9"/>
        <v>754</v>
      </c>
      <c r="L122" s="386">
        <v>755</v>
      </c>
      <c r="M122" s="449">
        <f t="shared" si="6"/>
        <v>100.13262599469496</v>
      </c>
    </row>
    <row r="123" spans="1:13" ht="15.75">
      <c r="A123" s="216"/>
      <c r="B123" s="217" t="s">
        <v>129</v>
      </c>
      <c r="C123" s="215"/>
      <c r="D123" s="212" t="s">
        <v>130</v>
      </c>
      <c r="E123" s="196">
        <f>SUM(E124:E126)</f>
        <v>13098</v>
      </c>
      <c r="F123" s="196">
        <f>SUM(F124:F126)</f>
        <v>-14</v>
      </c>
      <c r="G123" s="196">
        <f t="shared" si="8"/>
        <v>13084</v>
      </c>
      <c r="H123" s="196">
        <f>SUM(H124:H126)</f>
        <v>0</v>
      </c>
      <c r="I123" s="196">
        <f t="shared" si="7"/>
        <v>13084</v>
      </c>
      <c r="J123" s="196">
        <f>SUM(J124:J126)</f>
        <v>5</v>
      </c>
      <c r="K123" s="196">
        <f t="shared" si="9"/>
        <v>13089</v>
      </c>
      <c r="L123" s="196">
        <f>SUM(L124:L126)</f>
        <v>12914</v>
      </c>
      <c r="M123" s="447">
        <f t="shared" si="6"/>
        <v>98.66299946519979</v>
      </c>
    </row>
    <row r="124" spans="1:13" ht="15.75">
      <c r="A124" s="114">
        <v>41</v>
      </c>
      <c r="B124" s="169"/>
      <c r="C124" s="77">
        <v>632003</v>
      </c>
      <c r="D124" s="159" t="s">
        <v>131</v>
      </c>
      <c r="E124" s="192">
        <v>850</v>
      </c>
      <c r="F124" s="192"/>
      <c r="G124" s="192">
        <f t="shared" si="8"/>
        <v>850</v>
      </c>
      <c r="H124" s="192"/>
      <c r="I124" s="192">
        <f t="shared" si="7"/>
        <v>850</v>
      </c>
      <c r="J124" s="192">
        <v>5</v>
      </c>
      <c r="K124" s="192">
        <f t="shared" si="9"/>
        <v>855</v>
      </c>
      <c r="L124" s="192">
        <v>854</v>
      </c>
      <c r="M124" s="441">
        <f t="shared" si="6"/>
        <v>99.88304093567251</v>
      </c>
    </row>
    <row r="125" spans="1:13" ht="15.75">
      <c r="A125" s="113">
        <v>111</v>
      </c>
      <c r="B125" s="169"/>
      <c r="C125" s="76">
        <v>637005</v>
      </c>
      <c r="D125" s="62" t="s">
        <v>206</v>
      </c>
      <c r="E125" s="194">
        <v>1648</v>
      </c>
      <c r="F125" s="194">
        <v>-14</v>
      </c>
      <c r="G125" s="194">
        <f t="shared" si="8"/>
        <v>1634</v>
      </c>
      <c r="H125" s="194"/>
      <c r="I125" s="194">
        <f t="shared" si="7"/>
        <v>1634</v>
      </c>
      <c r="J125" s="194"/>
      <c r="K125" s="194">
        <f t="shared" si="9"/>
        <v>1634</v>
      </c>
      <c r="L125" s="194">
        <v>1633</v>
      </c>
      <c r="M125" s="442">
        <f t="shared" si="6"/>
        <v>99.93880048959608</v>
      </c>
    </row>
    <row r="126" spans="1:13" ht="15.75">
      <c r="A126" s="113">
        <v>41</v>
      </c>
      <c r="B126" s="169"/>
      <c r="C126" s="76">
        <v>637005</v>
      </c>
      <c r="D126" s="62" t="s">
        <v>206</v>
      </c>
      <c r="E126" s="194">
        <v>10600</v>
      </c>
      <c r="F126" s="194"/>
      <c r="G126" s="194">
        <f t="shared" si="8"/>
        <v>10600</v>
      </c>
      <c r="H126" s="194"/>
      <c r="I126" s="194">
        <f t="shared" si="7"/>
        <v>10600</v>
      </c>
      <c r="J126" s="194"/>
      <c r="K126" s="194">
        <f t="shared" si="9"/>
        <v>10600</v>
      </c>
      <c r="L126" s="194">
        <v>10427</v>
      </c>
      <c r="M126" s="442">
        <f t="shared" si="6"/>
        <v>98.36792452830188</v>
      </c>
    </row>
    <row r="127" spans="1:13" ht="18.75">
      <c r="A127" s="295"/>
      <c r="B127" s="249" t="s">
        <v>177</v>
      </c>
      <c r="C127" s="248"/>
      <c r="D127" s="212" t="s">
        <v>178</v>
      </c>
      <c r="E127" s="250">
        <f>SUM(E128:E131)</f>
        <v>2180</v>
      </c>
      <c r="F127" s="250">
        <f>SUM(F128:F131)</f>
        <v>0</v>
      </c>
      <c r="G127" s="250">
        <f t="shared" si="8"/>
        <v>2180</v>
      </c>
      <c r="H127" s="250">
        <f>SUM(H128:H133)</f>
        <v>2195</v>
      </c>
      <c r="I127" s="250">
        <f t="shared" si="7"/>
        <v>4375</v>
      </c>
      <c r="J127" s="250">
        <f>SUM(J128:J133)</f>
        <v>78</v>
      </c>
      <c r="K127" s="250">
        <f t="shared" si="9"/>
        <v>4453</v>
      </c>
      <c r="L127" s="250">
        <f>SUM(L128:L133)</f>
        <v>4453</v>
      </c>
      <c r="M127" s="450">
        <f t="shared" si="6"/>
        <v>100</v>
      </c>
    </row>
    <row r="128" spans="1:13" ht="15.75">
      <c r="A128" s="158">
        <v>111</v>
      </c>
      <c r="B128" s="158"/>
      <c r="C128" s="87">
        <v>633006</v>
      </c>
      <c r="D128" s="159" t="s">
        <v>1</v>
      </c>
      <c r="E128" s="387">
        <v>93</v>
      </c>
      <c r="F128" s="387"/>
      <c r="G128" s="387">
        <f t="shared" si="8"/>
        <v>93</v>
      </c>
      <c r="H128" s="387">
        <v>-93</v>
      </c>
      <c r="I128" s="387">
        <f t="shared" si="7"/>
        <v>0</v>
      </c>
      <c r="J128" s="387"/>
      <c r="K128" s="387">
        <f t="shared" si="9"/>
        <v>0</v>
      </c>
      <c r="L128" s="387">
        <f>J128+K128</f>
        <v>0</v>
      </c>
      <c r="M128" s="451"/>
    </row>
    <row r="129" spans="1:13" ht="15.75">
      <c r="A129" s="158">
        <v>111</v>
      </c>
      <c r="B129" s="158"/>
      <c r="C129" s="87">
        <v>635006</v>
      </c>
      <c r="D129" s="159" t="s">
        <v>338</v>
      </c>
      <c r="E129" s="387"/>
      <c r="F129" s="387"/>
      <c r="G129" s="387"/>
      <c r="H129" s="387">
        <v>76</v>
      </c>
      <c r="I129" s="387">
        <f t="shared" si="7"/>
        <v>76</v>
      </c>
      <c r="J129" s="387"/>
      <c r="K129" s="387">
        <f t="shared" si="9"/>
        <v>76</v>
      </c>
      <c r="L129" s="387">
        <f>J129+K129</f>
        <v>76</v>
      </c>
      <c r="M129" s="451">
        <f t="shared" si="6"/>
        <v>100</v>
      </c>
    </row>
    <row r="130" spans="1:13" ht="15.75">
      <c r="A130" s="158">
        <v>41</v>
      </c>
      <c r="B130" s="158"/>
      <c r="C130" s="87">
        <v>633006</v>
      </c>
      <c r="D130" s="159" t="s">
        <v>1</v>
      </c>
      <c r="E130" s="268">
        <v>107</v>
      </c>
      <c r="F130" s="268"/>
      <c r="G130" s="268">
        <f t="shared" si="8"/>
        <v>107</v>
      </c>
      <c r="H130" s="268">
        <v>574</v>
      </c>
      <c r="I130" s="268">
        <f t="shared" si="7"/>
        <v>681</v>
      </c>
      <c r="J130" s="268"/>
      <c r="K130" s="268">
        <f t="shared" si="9"/>
        <v>681</v>
      </c>
      <c r="L130" s="268">
        <f>J130+K130</f>
        <v>681</v>
      </c>
      <c r="M130" s="452">
        <f t="shared" si="6"/>
        <v>100</v>
      </c>
    </row>
    <row r="131" spans="1:13" ht="15.75">
      <c r="A131" s="114">
        <v>41</v>
      </c>
      <c r="B131" s="158"/>
      <c r="C131" s="77">
        <v>635006</v>
      </c>
      <c r="D131" s="78" t="s">
        <v>188</v>
      </c>
      <c r="E131" s="192">
        <v>1980</v>
      </c>
      <c r="F131" s="192"/>
      <c r="G131" s="192">
        <f t="shared" si="8"/>
        <v>1980</v>
      </c>
      <c r="H131" s="192">
        <v>1188</v>
      </c>
      <c r="I131" s="192">
        <f t="shared" si="7"/>
        <v>3168</v>
      </c>
      <c r="J131" s="192"/>
      <c r="K131" s="192">
        <f t="shared" si="9"/>
        <v>3168</v>
      </c>
      <c r="L131" s="192">
        <f>J131+K131</f>
        <v>3168</v>
      </c>
      <c r="M131" s="441">
        <f t="shared" si="6"/>
        <v>100</v>
      </c>
    </row>
    <row r="132" spans="1:13" ht="15.75">
      <c r="A132" s="114">
        <v>41</v>
      </c>
      <c r="B132" s="167"/>
      <c r="C132" s="77">
        <v>637004</v>
      </c>
      <c r="D132" s="78" t="s">
        <v>36</v>
      </c>
      <c r="E132" s="192"/>
      <c r="F132" s="192"/>
      <c r="G132" s="192"/>
      <c r="H132" s="192">
        <v>78</v>
      </c>
      <c r="I132" s="192">
        <f t="shared" si="7"/>
        <v>78</v>
      </c>
      <c r="J132" s="192">
        <v>78</v>
      </c>
      <c r="K132" s="192">
        <f t="shared" si="9"/>
        <v>156</v>
      </c>
      <c r="L132" s="192">
        <v>156</v>
      </c>
      <c r="M132" s="441">
        <f t="shared" si="6"/>
        <v>100</v>
      </c>
    </row>
    <row r="133" spans="1:13" ht="15.75">
      <c r="A133" s="114">
        <v>41</v>
      </c>
      <c r="B133" s="167"/>
      <c r="C133" s="77">
        <v>637005</v>
      </c>
      <c r="D133" s="78" t="s">
        <v>339</v>
      </c>
      <c r="E133" s="192"/>
      <c r="F133" s="192"/>
      <c r="G133" s="192"/>
      <c r="H133" s="192">
        <v>372</v>
      </c>
      <c r="I133" s="192">
        <f t="shared" si="7"/>
        <v>372</v>
      </c>
      <c r="J133" s="192"/>
      <c r="K133" s="192">
        <f aca="true" t="shared" si="10" ref="K133:K162">I133+J133</f>
        <v>372</v>
      </c>
      <c r="L133" s="192">
        <f>J133+K133</f>
        <v>372</v>
      </c>
      <c r="M133" s="441">
        <f t="shared" si="6"/>
        <v>100</v>
      </c>
    </row>
    <row r="134" spans="1:13" ht="15.75">
      <c r="A134" s="182"/>
      <c r="B134" s="223" t="s">
        <v>136</v>
      </c>
      <c r="C134" s="183"/>
      <c r="D134" s="220" t="s">
        <v>137</v>
      </c>
      <c r="E134" s="269">
        <f>SUM(E135:E153)</f>
        <v>56437</v>
      </c>
      <c r="F134" s="269">
        <f>SUM(F135:F153)</f>
        <v>1511</v>
      </c>
      <c r="G134" s="269">
        <f t="shared" si="8"/>
        <v>57948</v>
      </c>
      <c r="H134" s="269">
        <f>SUM(H135:H153)</f>
        <v>-2297</v>
      </c>
      <c r="I134" s="269">
        <f t="shared" si="7"/>
        <v>55651</v>
      </c>
      <c r="J134" s="269">
        <f>SUM(J135:J153)</f>
        <v>2307</v>
      </c>
      <c r="K134" s="269">
        <f t="shared" si="10"/>
        <v>57958</v>
      </c>
      <c r="L134" s="269">
        <f>SUM(L135:L153)</f>
        <v>57050</v>
      </c>
      <c r="M134" s="453">
        <f aca="true" t="shared" si="11" ref="M134:M196">L134/K134*100</f>
        <v>98.43334828669036</v>
      </c>
    </row>
    <row r="135" spans="1:13" ht="15.75">
      <c r="A135" s="114">
        <v>41</v>
      </c>
      <c r="B135" s="167"/>
      <c r="C135" s="77">
        <v>637004</v>
      </c>
      <c r="D135" s="159" t="s">
        <v>48</v>
      </c>
      <c r="E135" s="192">
        <v>23500</v>
      </c>
      <c r="F135" s="192"/>
      <c r="G135" s="192">
        <f t="shared" si="8"/>
        <v>23500</v>
      </c>
      <c r="H135" s="192">
        <v>-1000</v>
      </c>
      <c r="I135" s="387">
        <f t="shared" si="7"/>
        <v>22500</v>
      </c>
      <c r="J135" s="192">
        <v>-2397</v>
      </c>
      <c r="K135" s="387">
        <f t="shared" si="10"/>
        <v>20103</v>
      </c>
      <c r="L135" s="387">
        <v>20103</v>
      </c>
      <c r="M135" s="451">
        <f t="shared" si="11"/>
        <v>100</v>
      </c>
    </row>
    <row r="136" spans="1:13" ht="15.75">
      <c r="A136" s="114">
        <v>111</v>
      </c>
      <c r="B136" s="167"/>
      <c r="C136" s="77">
        <v>637004</v>
      </c>
      <c r="D136" s="159" t="s">
        <v>48</v>
      </c>
      <c r="E136" s="192">
        <v>1691</v>
      </c>
      <c r="F136" s="192"/>
      <c r="G136" s="192">
        <f t="shared" si="8"/>
        <v>1691</v>
      </c>
      <c r="H136" s="192">
        <v>-1691</v>
      </c>
      <c r="I136" s="387">
        <f t="shared" si="7"/>
        <v>0</v>
      </c>
      <c r="J136" s="192"/>
      <c r="K136" s="387">
        <f t="shared" si="10"/>
        <v>0</v>
      </c>
      <c r="L136" s="387">
        <f>J136+K136</f>
        <v>0</v>
      </c>
      <c r="M136" s="451"/>
    </row>
    <row r="137" spans="1:13" ht="15.75">
      <c r="A137" s="114">
        <v>132</v>
      </c>
      <c r="B137" s="167"/>
      <c r="C137" s="77">
        <v>637004</v>
      </c>
      <c r="D137" s="159" t="s">
        <v>48</v>
      </c>
      <c r="E137" s="192"/>
      <c r="F137" s="192"/>
      <c r="G137" s="192"/>
      <c r="H137" s="192">
        <v>1320</v>
      </c>
      <c r="I137" s="387">
        <f t="shared" si="7"/>
        <v>1320</v>
      </c>
      <c r="J137" s="192"/>
      <c r="K137" s="387">
        <f t="shared" si="10"/>
        <v>1320</v>
      </c>
      <c r="L137" s="387">
        <f>J137+K137</f>
        <v>1320</v>
      </c>
      <c r="M137" s="451">
        <f t="shared" si="11"/>
        <v>100</v>
      </c>
    </row>
    <row r="138" spans="1:13" ht="15.75">
      <c r="A138" s="114">
        <v>41</v>
      </c>
      <c r="B138" s="167"/>
      <c r="C138" s="77">
        <v>637005</v>
      </c>
      <c r="D138" s="159" t="s">
        <v>49</v>
      </c>
      <c r="E138" s="192">
        <v>13050</v>
      </c>
      <c r="F138" s="192"/>
      <c r="G138" s="192">
        <f t="shared" si="8"/>
        <v>13050</v>
      </c>
      <c r="H138" s="192">
        <v>1400</v>
      </c>
      <c r="I138" s="387">
        <f t="shared" si="7"/>
        <v>14450</v>
      </c>
      <c r="J138" s="192">
        <v>3663</v>
      </c>
      <c r="K138" s="387">
        <f t="shared" si="10"/>
        <v>18113</v>
      </c>
      <c r="L138" s="387">
        <v>18112</v>
      </c>
      <c r="M138" s="451">
        <f t="shared" si="11"/>
        <v>99.99447910340639</v>
      </c>
    </row>
    <row r="139" spans="1:13" ht="15.75">
      <c r="A139" s="113">
        <v>41</v>
      </c>
      <c r="B139" s="169"/>
      <c r="C139" s="88">
        <v>610</v>
      </c>
      <c r="D139" s="251" t="s">
        <v>71</v>
      </c>
      <c r="E139" s="191">
        <v>7500</v>
      </c>
      <c r="F139" s="191"/>
      <c r="G139" s="191">
        <f t="shared" si="8"/>
        <v>7500</v>
      </c>
      <c r="H139" s="191"/>
      <c r="I139" s="399">
        <f t="shared" si="7"/>
        <v>7500</v>
      </c>
      <c r="J139" s="191">
        <v>500</v>
      </c>
      <c r="K139" s="399">
        <f t="shared" si="10"/>
        <v>8000</v>
      </c>
      <c r="L139" s="399">
        <v>7530</v>
      </c>
      <c r="M139" s="454">
        <f t="shared" si="11"/>
        <v>94.125</v>
      </c>
    </row>
    <row r="140" spans="1:13" ht="15.75">
      <c r="A140" s="113">
        <v>41</v>
      </c>
      <c r="B140" s="169"/>
      <c r="C140" s="88">
        <v>620</v>
      </c>
      <c r="D140" s="251" t="s">
        <v>72</v>
      </c>
      <c r="E140" s="191">
        <v>2620</v>
      </c>
      <c r="F140" s="191"/>
      <c r="G140" s="191">
        <f t="shared" si="8"/>
        <v>2620</v>
      </c>
      <c r="H140" s="191"/>
      <c r="I140" s="399">
        <f t="shared" si="7"/>
        <v>2620</v>
      </c>
      <c r="J140" s="191">
        <v>-18</v>
      </c>
      <c r="K140" s="399">
        <f t="shared" si="10"/>
        <v>2602</v>
      </c>
      <c r="L140" s="399">
        <v>2597</v>
      </c>
      <c r="M140" s="454">
        <f t="shared" si="11"/>
        <v>99.80784012298231</v>
      </c>
    </row>
    <row r="141" spans="1:13" ht="15.75">
      <c r="A141" s="113">
        <v>41</v>
      </c>
      <c r="B141" s="169"/>
      <c r="C141" s="88">
        <v>632001</v>
      </c>
      <c r="D141" s="62" t="s">
        <v>55</v>
      </c>
      <c r="E141" s="191">
        <v>2376</v>
      </c>
      <c r="F141" s="191"/>
      <c r="G141" s="191">
        <f t="shared" si="8"/>
        <v>2376</v>
      </c>
      <c r="H141" s="191">
        <v>-1416</v>
      </c>
      <c r="I141" s="399">
        <f t="shared" si="7"/>
        <v>960</v>
      </c>
      <c r="J141" s="191"/>
      <c r="K141" s="399">
        <f t="shared" si="10"/>
        <v>960</v>
      </c>
      <c r="L141" s="399">
        <v>880</v>
      </c>
      <c r="M141" s="454">
        <f t="shared" si="11"/>
        <v>91.66666666666666</v>
      </c>
    </row>
    <row r="142" spans="1:13" ht="15.75">
      <c r="A142" s="114">
        <v>41</v>
      </c>
      <c r="B142" s="167"/>
      <c r="C142" s="87">
        <v>633006</v>
      </c>
      <c r="D142" s="159" t="s">
        <v>1</v>
      </c>
      <c r="E142" s="190">
        <v>500</v>
      </c>
      <c r="F142" s="190"/>
      <c r="G142" s="190">
        <f t="shared" si="8"/>
        <v>500</v>
      </c>
      <c r="H142" s="190">
        <v>-225</v>
      </c>
      <c r="I142" s="190">
        <f t="shared" si="7"/>
        <v>275</v>
      </c>
      <c r="J142" s="190"/>
      <c r="K142" s="190">
        <f t="shared" si="10"/>
        <v>275</v>
      </c>
      <c r="L142" s="190">
        <v>112</v>
      </c>
      <c r="M142" s="439">
        <f t="shared" si="11"/>
        <v>40.72727272727273</v>
      </c>
    </row>
    <row r="143" spans="1:13" ht="15.75">
      <c r="A143" s="114">
        <v>41</v>
      </c>
      <c r="B143" s="167"/>
      <c r="C143" s="87">
        <v>633010</v>
      </c>
      <c r="D143" s="159" t="s">
        <v>243</v>
      </c>
      <c r="E143" s="190">
        <v>50</v>
      </c>
      <c r="F143" s="190"/>
      <c r="G143" s="190">
        <f t="shared" si="8"/>
        <v>50</v>
      </c>
      <c r="H143" s="190"/>
      <c r="I143" s="190">
        <f t="shared" si="7"/>
        <v>50</v>
      </c>
      <c r="J143" s="190"/>
      <c r="K143" s="190">
        <f t="shared" si="10"/>
        <v>50</v>
      </c>
      <c r="L143" s="190">
        <v>0</v>
      </c>
      <c r="M143" s="439">
        <f t="shared" si="11"/>
        <v>0</v>
      </c>
    </row>
    <row r="144" spans="1:13" ht="15.75">
      <c r="A144" s="114">
        <v>41</v>
      </c>
      <c r="B144" s="167"/>
      <c r="C144" s="87">
        <v>634001</v>
      </c>
      <c r="D144" s="159" t="s">
        <v>87</v>
      </c>
      <c r="E144" s="190">
        <v>1500</v>
      </c>
      <c r="F144" s="190"/>
      <c r="G144" s="190">
        <f t="shared" si="8"/>
        <v>1500</v>
      </c>
      <c r="H144" s="190">
        <v>-450</v>
      </c>
      <c r="I144" s="190">
        <f t="shared" si="7"/>
        <v>1050</v>
      </c>
      <c r="J144" s="190"/>
      <c r="K144" s="190">
        <f t="shared" si="10"/>
        <v>1050</v>
      </c>
      <c r="L144" s="190">
        <v>911</v>
      </c>
      <c r="M144" s="439">
        <f t="shared" si="11"/>
        <v>86.76190476190476</v>
      </c>
    </row>
    <row r="145" spans="1:13" ht="15.75">
      <c r="A145" s="114">
        <v>41</v>
      </c>
      <c r="B145" s="167"/>
      <c r="C145" s="87">
        <v>634003</v>
      </c>
      <c r="D145" s="159" t="s">
        <v>171</v>
      </c>
      <c r="E145" s="190">
        <v>567</v>
      </c>
      <c r="F145" s="190"/>
      <c r="G145" s="190">
        <f t="shared" si="8"/>
        <v>567</v>
      </c>
      <c r="H145" s="190">
        <v>-567</v>
      </c>
      <c r="I145" s="190">
        <f t="shared" si="7"/>
        <v>0</v>
      </c>
      <c r="J145" s="190"/>
      <c r="K145" s="190">
        <f t="shared" si="10"/>
        <v>0</v>
      </c>
      <c r="L145" s="190">
        <f>J145+K145</f>
        <v>0</v>
      </c>
      <c r="M145" s="439"/>
    </row>
    <row r="146" spans="1:13" ht="15.75">
      <c r="A146" s="114">
        <v>41</v>
      </c>
      <c r="B146" s="167"/>
      <c r="C146" s="87">
        <v>634003</v>
      </c>
      <c r="D146" s="159" t="s">
        <v>172</v>
      </c>
      <c r="E146" s="190">
        <v>161</v>
      </c>
      <c r="F146" s="190"/>
      <c r="G146" s="190">
        <f t="shared" si="8"/>
        <v>161</v>
      </c>
      <c r="H146" s="190">
        <v>599</v>
      </c>
      <c r="I146" s="190">
        <f t="shared" si="7"/>
        <v>760</v>
      </c>
      <c r="J146" s="190"/>
      <c r="K146" s="190">
        <f t="shared" si="10"/>
        <v>760</v>
      </c>
      <c r="L146" s="190">
        <f>J146+K146</f>
        <v>760</v>
      </c>
      <c r="M146" s="439">
        <f t="shared" si="11"/>
        <v>100</v>
      </c>
    </row>
    <row r="147" spans="1:13" ht="15.75">
      <c r="A147" s="114">
        <v>41</v>
      </c>
      <c r="B147" s="167"/>
      <c r="C147" s="87">
        <v>634002</v>
      </c>
      <c r="D147" s="159" t="s">
        <v>273</v>
      </c>
      <c r="E147" s="190">
        <v>500</v>
      </c>
      <c r="F147" s="190"/>
      <c r="G147" s="190">
        <f t="shared" si="8"/>
        <v>500</v>
      </c>
      <c r="H147" s="190">
        <v>-500</v>
      </c>
      <c r="I147" s="190">
        <f aca="true" t="shared" si="12" ref="I147:I225">G147+H147</f>
        <v>0</v>
      </c>
      <c r="J147" s="190">
        <v>173</v>
      </c>
      <c r="K147" s="190">
        <f t="shared" si="10"/>
        <v>173</v>
      </c>
      <c r="L147" s="190">
        <v>173</v>
      </c>
      <c r="M147" s="439">
        <f t="shared" si="11"/>
        <v>100</v>
      </c>
    </row>
    <row r="148" spans="1:13" ht="15.75">
      <c r="A148" s="114">
        <v>41</v>
      </c>
      <c r="B148" s="167"/>
      <c r="C148" s="87">
        <v>635004</v>
      </c>
      <c r="D148" s="159" t="s">
        <v>307</v>
      </c>
      <c r="E148" s="190"/>
      <c r="F148" s="190">
        <v>1511</v>
      </c>
      <c r="G148" s="190">
        <f t="shared" si="8"/>
        <v>1511</v>
      </c>
      <c r="H148" s="190"/>
      <c r="I148" s="190">
        <f t="shared" si="12"/>
        <v>1511</v>
      </c>
      <c r="J148" s="190"/>
      <c r="K148" s="190">
        <f t="shared" si="10"/>
        <v>1511</v>
      </c>
      <c r="L148" s="190">
        <f>J148+K148</f>
        <v>1511</v>
      </c>
      <c r="M148" s="439">
        <f t="shared" si="11"/>
        <v>100</v>
      </c>
    </row>
    <row r="149" spans="1:13" ht="15.75">
      <c r="A149" s="114">
        <v>41</v>
      </c>
      <c r="B149" s="167"/>
      <c r="C149" s="87">
        <v>637015</v>
      </c>
      <c r="D149" s="159" t="s">
        <v>179</v>
      </c>
      <c r="E149" s="190">
        <v>175</v>
      </c>
      <c r="F149" s="190"/>
      <c r="G149" s="190">
        <f t="shared" si="8"/>
        <v>175</v>
      </c>
      <c r="H149" s="190">
        <v>-47</v>
      </c>
      <c r="I149" s="387">
        <f t="shared" si="12"/>
        <v>128</v>
      </c>
      <c r="J149" s="387">
        <v>46</v>
      </c>
      <c r="K149" s="387">
        <f t="shared" si="10"/>
        <v>174</v>
      </c>
      <c r="L149" s="387">
        <v>175</v>
      </c>
      <c r="M149" s="451">
        <f t="shared" si="11"/>
        <v>100.57471264367817</v>
      </c>
    </row>
    <row r="150" spans="1:13" ht="15.75">
      <c r="A150" s="114">
        <v>41</v>
      </c>
      <c r="B150" s="167"/>
      <c r="C150" s="87">
        <v>637004</v>
      </c>
      <c r="D150" s="159" t="s">
        <v>36</v>
      </c>
      <c r="E150" s="190">
        <v>350</v>
      </c>
      <c r="F150" s="190"/>
      <c r="G150" s="190">
        <f t="shared" si="8"/>
        <v>350</v>
      </c>
      <c r="H150" s="190">
        <v>-320</v>
      </c>
      <c r="I150" s="387">
        <f t="shared" si="12"/>
        <v>30</v>
      </c>
      <c r="J150" s="387"/>
      <c r="K150" s="387">
        <f t="shared" si="10"/>
        <v>30</v>
      </c>
      <c r="L150" s="387">
        <f>J150+K150</f>
        <v>30</v>
      </c>
      <c r="M150" s="451">
        <f t="shared" si="11"/>
        <v>100</v>
      </c>
    </row>
    <row r="151" spans="1:13" ht="15.75">
      <c r="A151" s="114">
        <v>41</v>
      </c>
      <c r="B151" s="167"/>
      <c r="C151" s="87">
        <v>637005</v>
      </c>
      <c r="D151" s="159" t="s">
        <v>339</v>
      </c>
      <c r="E151" s="190"/>
      <c r="F151" s="190"/>
      <c r="G151" s="190"/>
      <c r="H151" s="190">
        <v>600</v>
      </c>
      <c r="I151" s="387">
        <f t="shared" si="12"/>
        <v>600</v>
      </c>
      <c r="J151" s="387"/>
      <c r="K151" s="387">
        <f t="shared" si="10"/>
        <v>600</v>
      </c>
      <c r="L151" s="387">
        <f>J151+K151</f>
        <v>600</v>
      </c>
      <c r="M151" s="451">
        <f t="shared" si="11"/>
        <v>100</v>
      </c>
    </row>
    <row r="152" spans="1:13" ht="15.75">
      <c r="A152" s="114">
        <v>41</v>
      </c>
      <c r="B152" s="167"/>
      <c r="C152" s="87">
        <v>637012</v>
      </c>
      <c r="D152" s="159" t="s">
        <v>264</v>
      </c>
      <c r="E152" s="190">
        <v>1800</v>
      </c>
      <c r="F152" s="190"/>
      <c r="G152" s="190">
        <f t="shared" si="8"/>
        <v>1800</v>
      </c>
      <c r="H152" s="190"/>
      <c r="I152" s="387">
        <f t="shared" si="12"/>
        <v>1800</v>
      </c>
      <c r="J152" s="387">
        <v>332</v>
      </c>
      <c r="K152" s="387">
        <f t="shared" si="10"/>
        <v>2132</v>
      </c>
      <c r="L152" s="387">
        <v>2132</v>
      </c>
      <c r="M152" s="451">
        <f t="shared" si="11"/>
        <v>100</v>
      </c>
    </row>
    <row r="153" spans="1:13" ht="15.75">
      <c r="A153" s="114">
        <v>41</v>
      </c>
      <c r="B153" s="167"/>
      <c r="C153" s="88">
        <v>637016</v>
      </c>
      <c r="D153" s="62" t="s">
        <v>45</v>
      </c>
      <c r="E153" s="190">
        <v>97</v>
      </c>
      <c r="F153" s="190"/>
      <c r="G153" s="190">
        <f t="shared" si="8"/>
        <v>97</v>
      </c>
      <c r="H153" s="190"/>
      <c r="I153" s="387">
        <f t="shared" si="12"/>
        <v>97</v>
      </c>
      <c r="J153" s="387">
        <v>8</v>
      </c>
      <c r="K153" s="387">
        <f t="shared" si="10"/>
        <v>105</v>
      </c>
      <c r="L153" s="387">
        <v>104</v>
      </c>
      <c r="M153" s="451">
        <f t="shared" si="11"/>
        <v>99.04761904761905</v>
      </c>
    </row>
    <row r="154" spans="1:13" ht="31.5">
      <c r="A154" s="182"/>
      <c r="B154" s="222" t="s">
        <v>138</v>
      </c>
      <c r="C154" s="185"/>
      <c r="D154" s="267" t="s">
        <v>244</v>
      </c>
      <c r="E154" s="197">
        <f>SUM(E155)</f>
        <v>1500</v>
      </c>
      <c r="F154" s="197">
        <f>SUM(F155)</f>
        <v>-1500</v>
      </c>
      <c r="G154" s="197">
        <f t="shared" si="8"/>
        <v>0</v>
      </c>
      <c r="H154" s="197">
        <f>SUM(H155)</f>
        <v>0</v>
      </c>
      <c r="I154" s="197">
        <f t="shared" si="12"/>
        <v>0</v>
      </c>
      <c r="J154" s="197">
        <f>SUM(J155)</f>
        <v>0</v>
      </c>
      <c r="K154" s="197">
        <f t="shared" si="10"/>
        <v>0</v>
      </c>
      <c r="L154" s="197">
        <f>J154+K154</f>
        <v>0</v>
      </c>
      <c r="M154" s="455"/>
    </row>
    <row r="155" spans="1:13" ht="15.75">
      <c r="A155" s="114">
        <v>41</v>
      </c>
      <c r="B155" s="167"/>
      <c r="C155" s="87">
        <v>635004</v>
      </c>
      <c r="D155" s="159" t="s">
        <v>189</v>
      </c>
      <c r="E155" s="194">
        <v>1500</v>
      </c>
      <c r="F155" s="289">
        <v>-1500</v>
      </c>
      <c r="G155" s="289">
        <f t="shared" si="8"/>
        <v>0</v>
      </c>
      <c r="H155" s="289"/>
      <c r="I155" s="289">
        <f t="shared" si="12"/>
        <v>0</v>
      </c>
      <c r="J155" s="289"/>
      <c r="K155" s="289">
        <f t="shared" si="10"/>
        <v>0</v>
      </c>
      <c r="L155" s="289">
        <f>J155+K155</f>
        <v>0</v>
      </c>
      <c r="M155" s="456"/>
    </row>
    <row r="156" spans="1:13" ht="15.75">
      <c r="A156" s="182"/>
      <c r="B156" s="222" t="s">
        <v>164</v>
      </c>
      <c r="C156" s="187"/>
      <c r="D156" s="220" t="s">
        <v>165</v>
      </c>
      <c r="E156" s="196">
        <f>SUM(E157:E162)</f>
        <v>5750</v>
      </c>
      <c r="F156" s="196">
        <f>SUM(F157:F162)</f>
        <v>0</v>
      </c>
      <c r="G156" s="196">
        <f t="shared" si="8"/>
        <v>5750</v>
      </c>
      <c r="H156" s="196">
        <f>SUM(H157:H162)</f>
        <v>1503</v>
      </c>
      <c r="I156" s="196">
        <f t="shared" si="12"/>
        <v>7253</v>
      </c>
      <c r="J156" s="196">
        <f>SUM(J157:J162)</f>
        <v>-494</v>
      </c>
      <c r="K156" s="196">
        <f t="shared" si="10"/>
        <v>6759</v>
      </c>
      <c r="L156" s="196">
        <f>SUM(L157:L162)</f>
        <v>6757</v>
      </c>
      <c r="M156" s="447">
        <f t="shared" si="11"/>
        <v>99.97040982393845</v>
      </c>
    </row>
    <row r="157" spans="1:13" ht="15.75">
      <c r="A157" s="296">
        <v>41</v>
      </c>
      <c r="B157" s="169" t="s">
        <v>52</v>
      </c>
      <c r="C157" s="88">
        <v>633006</v>
      </c>
      <c r="D157" s="62" t="s">
        <v>1</v>
      </c>
      <c r="E157" s="194">
        <v>2000</v>
      </c>
      <c r="F157" s="194"/>
      <c r="G157" s="194">
        <f t="shared" si="8"/>
        <v>2000</v>
      </c>
      <c r="H157" s="194">
        <v>1632</v>
      </c>
      <c r="I157" s="194">
        <f t="shared" si="12"/>
        <v>3632</v>
      </c>
      <c r="J157" s="194">
        <v>380</v>
      </c>
      <c r="K157" s="194">
        <f t="shared" si="10"/>
        <v>4012</v>
      </c>
      <c r="L157" s="194">
        <v>4011</v>
      </c>
      <c r="M157" s="442">
        <f t="shared" si="11"/>
        <v>99.97507477567298</v>
      </c>
    </row>
    <row r="158" spans="1:13" ht="15.75">
      <c r="A158" s="296">
        <v>41</v>
      </c>
      <c r="B158" s="169" t="s">
        <v>52</v>
      </c>
      <c r="C158" s="88">
        <v>633015</v>
      </c>
      <c r="D158" s="62" t="s">
        <v>214</v>
      </c>
      <c r="E158" s="191">
        <v>1850</v>
      </c>
      <c r="F158" s="191"/>
      <c r="G158" s="191">
        <f t="shared" si="8"/>
        <v>1850</v>
      </c>
      <c r="H158" s="191"/>
      <c r="I158" s="191">
        <f t="shared" si="12"/>
        <v>1850</v>
      </c>
      <c r="J158" s="191">
        <v>-173</v>
      </c>
      <c r="K158" s="191">
        <f t="shared" si="10"/>
        <v>1677</v>
      </c>
      <c r="L158" s="191">
        <v>1677</v>
      </c>
      <c r="M158" s="440">
        <f t="shared" si="11"/>
        <v>100</v>
      </c>
    </row>
    <row r="159" spans="1:13" ht="15.75">
      <c r="A159" s="296">
        <v>41</v>
      </c>
      <c r="B159" s="169" t="s">
        <v>52</v>
      </c>
      <c r="C159" s="88">
        <v>634002</v>
      </c>
      <c r="D159" s="62" t="s">
        <v>265</v>
      </c>
      <c r="E159" s="191">
        <v>550</v>
      </c>
      <c r="F159" s="191"/>
      <c r="G159" s="191">
        <f aca="true" t="shared" si="13" ref="G159:G246">E159+F159</f>
        <v>550</v>
      </c>
      <c r="H159" s="191">
        <v>148</v>
      </c>
      <c r="I159" s="191">
        <f t="shared" si="12"/>
        <v>698</v>
      </c>
      <c r="J159" s="191"/>
      <c r="K159" s="191">
        <f t="shared" si="10"/>
        <v>698</v>
      </c>
      <c r="L159" s="191">
        <v>697</v>
      </c>
      <c r="M159" s="440">
        <f t="shared" si="11"/>
        <v>99.8567335243553</v>
      </c>
    </row>
    <row r="160" spans="1:13" ht="15.75">
      <c r="A160" s="296">
        <v>41</v>
      </c>
      <c r="B160" s="169" t="s">
        <v>52</v>
      </c>
      <c r="C160" s="88">
        <v>635006</v>
      </c>
      <c r="D160" s="62" t="s">
        <v>340</v>
      </c>
      <c r="E160" s="191"/>
      <c r="F160" s="191"/>
      <c r="G160" s="191"/>
      <c r="H160" s="191">
        <v>223</v>
      </c>
      <c r="I160" s="191">
        <f t="shared" si="12"/>
        <v>223</v>
      </c>
      <c r="J160" s="191"/>
      <c r="K160" s="191">
        <f t="shared" si="10"/>
        <v>223</v>
      </c>
      <c r="L160" s="191">
        <f>J160+K160</f>
        <v>223</v>
      </c>
      <c r="M160" s="440">
        <f t="shared" si="11"/>
        <v>100</v>
      </c>
    </row>
    <row r="161" spans="1:13" ht="15.75">
      <c r="A161" s="296">
        <v>41</v>
      </c>
      <c r="B161" s="169" t="s">
        <v>52</v>
      </c>
      <c r="C161" s="88">
        <v>637005</v>
      </c>
      <c r="D161" s="62" t="s">
        <v>339</v>
      </c>
      <c r="E161" s="191"/>
      <c r="F161" s="191"/>
      <c r="G161" s="191"/>
      <c r="H161" s="191"/>
      <c r="I161" s="191"/>
      <c r="J161" s="191">
        <v>144</v>
      </c>
      <c r="K161" s="191">
        <f t="shared" si="10"/>
        <v>144</v>
      </c>
      <c r="L161" s="191">
        <v>144</v>
      </c>
      <c r="M161" s="440">
        <f t="shared" si="11"/>
        <v>100</v>
      </c>
    </row>
    <row r="162" spans="1:13" ht="15.75">
      <c r="A162" s="296">
        <v>41</v>
      </c>
      <c r="B162" s="169" t="s">
        <v>52</v>
      </c>
      <c r="C162" s="88">
        <v>637005</v>
      </c>
      <c r="D162" s="62" t="s">
        <v>180</v>
      </c>
      <c r="E162" s="194">
        <v>1350</v>
      </c>
      <c r="F162" s="194"/>
      <c r="G162" s="194">
        <f t="shared" si="13"/>
        <v>1350</v>
      </c>
      <c r="H162" s="194">
        <v>-500</v>
      </c>
      <c r="I162" s="194">
        <f t="shared" si="12"/>
        <v>850</v>
      </c>
      <c r="J162" s="194">
        <v>-845</v>
      </c>
      <c r="K162" s="194">
        <f t="shared" si="10"/>
        <v>5</v>
      </c>
      <c r="L162" s="194">
        <v>5</v>
      </c>
      <c r="M162" s="442">
        <f t="shared" si="11"/>
        <v>100</v>
      </c>
    </row>
    <row r="163" spans="1:13" ht="15.75">
      <c r="A163" s="182"/>
      <c r="B163" s="222" t="s">
        <v>139</v>
      </c>
      <c r="C163" s="219"/>
      <c r="D163" s="220" t="s">
        <v>91</v>
      </c>
      <c r="E163" s="197">
        <f>SUM(E164:E166)</f>
        <v>14620</v>
      </c>
      <c r="F163" s="197">
        <f>SUM(F164:F166)</f>
        <v>-2000</v>
      </c>
      <c r="G163" s="197">
        <f t="shared" si="13"/>
        <v>12620</v>
      </c>
      <c r="H163" s="197">
        <f>SUM(H164:H168)</f>
        <v>1847</v>
      </c>
      <c r="I163" s="197">
        <f>SUM(I164:I168)</f>
        <v>14467</v>
      </c>
      <c r="J163" s="197">
        <f>SUM(J164:J168)</f>
        <v>2744</v>
      </c>
      <c r="K163" s="197">
        <f>SUM(K164:K168)</f>
        <v>17211</v>
      </c>
      <c r="L163" s="197">
        <f>SUM(L164:L168)</f>
        <v>16607</v>
      </c>
      <c r="M163" s="455">
        <f t="shared" si="11"/>
        <v>96.49061646621347</v>
      </c>
    </row>
    <row r="164" spans="1:13" ht="15.75">
      <c r="A164" s="114">
        <v>41</v>
      </c>
      <c r="B164" s="170"/>
      <c r="C164" s="77">
        <v>632001</v>
      </c>
      <c r="D164" s="159" t="s">
        <v>47</v>
      </c>
      <c r="E164" s="192">
        <v>13000</v>
      </c>
      <c r="F164" s="192">
        <v>-2000</v>
      </c>
      <c r="G164" s="192">
        <f t="shared" si="13"/>
        <v>11000</v>
      </c>
      <c r="H164" s="192">
        <v>-1500</v>
      </c>
      <c r="I164" s="192">
        <f t="shared" si="12"/>
        <v>9500</v>
      </c>
      <c r="J164" s="192">
        <v>-1000</v>
      </c>
      <c r="K164" s="192">
        <f aca="true" t="shared" si="14" ref="K164:K208">I164+J164</f>
        <v>8500</v>
      </c>
      <c r="L164" s="192">
        <v>8303</v>
      </c>
      <c r="M164" s="441">
        <f t="shared" si="11"/>
        <v>97.68235294117648</v>
      </c>
    </row>
    <row r="165" spans="1:13" ht="15.75">
      <c r="A165" s="114">
        <v>41</v>
      </c>
      <c r="B165" s="170"/>
      <c r="C165" s="77">
        <v>633006</v>
      </c>
      <c r="D165" s="159" t="s">
        <v>1</v>
      </c>
      <c r="E165" s="192">
        <v>800</v>
      </c>
      <c r="F165" s="192"/>
      <c r="G165" s="192">
        <f t="shared" si="13"/>
        <v>800</v>
      </c>
      <c r="H165" s="192">
        <v>1806</v>
      </c>
      <c r="I165" s="192">
        <f t="shared" si="12"/>
        <v>2606</v>
      </c>
      <c r="J165" s="192"/>
      <c r="K165" s="192">
        <f t="shared" si="14"/>
        <v>2606</v>
      </c>
      <c r="L165" s="192">
        <v>2373</v>
      </c>
      <c r="M165" s="441">
        <f t="shared" si="11"/>
        <v>91.05909439754413</v>
      </c>
    </row>
    <row r="166" spans="1:13" ht="15.75">
      <c r="A166" s="114">
        <v>41</v>
      </c>
      <c r="B166" s="170"/>
      <c r="C166" s="77">
        <v>635006</v>
      </c>
      <c r="D166" s="159" t="s">
        <v>215</v>
      </c>
      <c r="E166" s="192">
        <v>820</v>
      </c>
      <c r="F166" s="192"/>
      <c r="G166" s="192">
        <f t="shared" si="13"/>
        <v>820</v>
      </c>
      <c r="H166" s="192">
        <v>1292</v>
      </c>
      <c r="I166" s="192">
        <f t="shared" si="12"/>
        <v>2112</v>
      </c>
      <c r="J166" s="192">
        <v>2272</v>
      </c>
      <c r="K166" s="192">
        <f t="shared" si="14"/>
        <v>4384</v>
      </c>
      <c r="L166" s="192">
        <v>4383</v>
      </c>
      <c r="M166" s="441">
        <f t="shared" si="11"/>
        <v>99.9771897810219</v>
      </c>
    </row>
    <row r="167" spans="1:13" ht="15.75">
      <c r="A167" s="114">
        <v>41</v>
      </c>
      <c r="B167" s="170"/>
      <c r="C167" s="77">
        <v>637004</v>
      </c>
      <c r="D167" s="159" t="s">
        <v>355</v>
      </c>
      <c r="E167" s="192"/>
      <c r="F167" s="192"/>
      <c r="G167" s="192"/>
      <c r="H167" s="192">
        <v>200</v>
      </c>
      <c r="I167" s="192">
        <f t="shared" si="12"/>
        <v>200</v>
      </c>
      <c r="J167" s="192">
        <v>1237</v>
      </c>
      <c r="K167" s="192">
        <f t="shared" si="14"/>
        <v>1437</v>
      </c>
      <c r="L167" s="192">
        <v>1264</v>
      </c>
      <c r="M167" s="441">
        <f t="shared" si="11"/>
        <v>87.96102992345163</v>
      </c>
    </row>
    <row r="168" spans="1:13" ht="15.75">
      <c r="A168" s="114">
        <v>41</v>
      </c>
      <c r="B168" s="170"/>
      <c r="C168" s="77">
        <v>637004</v>
      </c>
      <c r="D168" s="159" t="s">
        <v>36</v>
      </c>
      <c r="E168" s="192"/>
      <c r="F168" s="192"/>
      <c r="G168" s="192"/>
      <c r="H168" s="192">
        <v>49</v>
      </c>
      <c r="I168" s="192">
        <f t="shared" si="12"/>
        <v>49</v>
      </c>
      <c r="J168" s="192">
        <v>235</v>
      </c>
      <c r="K168" s="192">
        <f t="shared" si="14"/>
        <v>284</v>
      </c>
      <c r="L168" s="192">
        <v>284</v>
      </c>
      <c r="M168" s="441">
        <f t="shared" si="11"/>
        <v>100</v>
      </c>
    </row>
    <row r="169" spans="1:13" ht="19.5" customHeight="1">
      <c r="A169" s="182"/>
      <c r="B169" s="222" t="s">
        <v>140</v>
      </c>
      <c r="C169" s="219"/>
      <c r="D169" s="220" t="s">
        <v>216</v>
      </c>
      <c r="E169" s="197">
        <f>SUM(E170:E174)</f>
        <v>523</v>
      </c>
      <c r="F169" s="197">
        <f>SUM(F170:F174)</f>
        <v>0</v>
      </c>
      <c r="G169" s="197">
        <f t="shared" si="13"/>
        <v>523</v>
      </c>
      <c r="H169" s="197">
        <f>SUM(H170:H174)</f>
        <v>2167</v>
      </c>
      <c r="I169" s="197">
        <f t="shared" si="12"/>
        <v>2690</v>
      </c>
      <c r="J169" s="197">
        <f>SUM(J170:J174)</f>
        <v>926</v>
      </c>
      <c r="K169" s="197">
        <f t="shared" si="14"/>
        <v>3616</v>
      </c>
      <c r="L169" s="197">
        <f>SUM(L170:L174)</f>
        <v>3616</v>
      </c>
      <c r="M169" s="455">
        <f t="shared" si="11"/>
        <v>100</v>
      </c>
    </row>
    <row r="170" spans="1:13" ht="19.5" customHeight="1">
      <c r="A170" s="113">
        <v>41</v>
      </c>
      <c r="B170" s="221"/>
      <c r="C170" s="76">
        <v>635004</v>
      </c>
      <c r="D170" s="62" t="s">
        <v>190</v>
      </c>
      <c r="E170" s="224">
        <v>300</v>
      </c>
      <c r="F170" s="224"/>
      <c r="G170" s="224">
        <f t="shared" si="13"/>
        <v>300</v>
      </c>
      <c r="H170" s="224">
        <v>-60</v>
      </c>
      <c r="I170" s="224">
        <f t="shared" si="12"/>
        <v>240</v>
      </c>
      <c r="J170" s="224">
        <v>330</v>
      </c>
      <c r="K170" s="224">
        <f t="shared" si="14"/>
        <v>570</v>
      </c>
      <c r="L170" s="224">
        <v>570</v>
      </c>
      <c r="M170" s="457">
        <f t="shared" si="11"/>
        <v>100</v>
      </c>
    </row>
    <row r="171" spans="1:13" ht="19.5" customHeight="1">
      <c r="A171" s="113">
        <v>41</v>
      </c>
      <c r="B171" s="221"/>
      <c r="C171" s="76">
        <v>633006</v>
      </c>
      <c r="D171" s="62" t="s">
        <v>284</v>
      </c>
      <c r="E171" s="224"/>
      <c r="F171" s="224"/>
      <c r="G171" s="224"/>
      <c r="H171" s="224">
        <v>213</v>
      </c>
      <c r="I171" s="224">
        <f t="shared" si="12"/>
        <v>213</v>
      </c>
      <c r="J171" s="224">
        <v>596</v>
      </c>
      <c r="K171" s="224">
        <f t="shared" si="14"/>
        <v>809</v>
      </c>
      <c r="L171" s="224">
        <v>809</v>
      </c>
      <c r="M171" s="457">
        <f t="shared" si="11"/>
        <v>100</v>
      </c>
    </row>
    <row r="172" spans="1:13" ht="19.5" customHeight="1">
      <c r="A172" s="113">
        <v>41</v>
      </c>
      <c r="B172" s="221"/>
      <c r="C172" s="76">
        <v>637004</v>
      </c>
      <c r="D172" s="62" t="s">
        <v>36</v>
      </c>
      <c r="E172" s="224">
        <v>100</v>
      </c>
      <c r="F172" s="224"/>
      <c r="G172" s="224">
        <f t="shared" si="13"/>
        <v>100</v>
      </c>
      <c r="H172" s="224">
        <v>-100</v>
      </c>
      <c r="I172" s="224">
        <f t="shared" si="12"/>
        <v>0</v>
      </c>
      <c r="J172" s="224"/>
      <c r="K172" s="224">
        <f t="shared" si="14"/>
        <v>0</v>
      </c>
      <c r="L172" s="224">
        <f>J172+K172</f>
        <v>0</v>
      </c>
      <c r="M172" s="457"/>
    </row>
    <row r="173" spans="1:13" ht="19.5" customHeight="1">
      <c r="A173" s="113">
        <v>41</v>
      </c>
      <c r="B173" s="221"/>
      <c r="C173" s="76">
        <v>637004</v>
      </c>
      <c r="D173" s="62" t="s">
        <v>36</v>
      </c>
      <c r="E173" s="224"/>
      <c r="F173" s="224"/>
      <c r="G173" s="224"/>
      <c r="H173" s="224">
        <v>2114</v>
      </c>
      <c r="I173" s="224">
        <f t="shared" si="12"/>
        <v>2114</v>
      </c>
      <c r="J173" s="224"/>
      <c r="K173" s="224">
        <f t="shared" si="14"/>
        <v>2114</v>
      </c>
      <c r="L173" s="224">
        <f>J173+K173</f>
        <v>2114</v>
      </c>
      <c r="M173" s="457">
        <f t="shared" si="11"/>
        <v>100</v>
      </c>
    </row>
    <row r="174" spans="1:13" ht="19.5" customHeight="1">
      <c r="A174" s="113">
        <v>41</v>
      </c>
      <c r="B174" s="221"/>
      <c r="C174" s="76">
        <v>637015</v>
      </c>
      <c r="D174" s="62" t="s">
        <v>141</v>
      </c>
      <c r="E174" s="224">
        <v>123</v>
      </c>
      <c r="F174" s="224"/>
      <c r="G174" s="224">
        <f t="shared" si="13"/>
        <v>123</v>
      </c>
      <c r="H174" s="224"/>
      <c r="I174" s="224">
        <f t="shared" si="12"/>
        <v>123</v>
      </c>
      <c r="J174" s="224"/>
      <c r="K174" s="224">
        <f t="shared" si="14"/>
        <v>123</v>
      </c>
      <c r="L174" s="224">
        <f>J174+K174</f>
        <v>123</v>
      </c>
      <c r="M174" s="457">
        <f t="shared" si="11"/>
        <v>100</v>
      </c>
    </row>
    <row r="175" spans="1:13" ht="24.75" customHeight="1">
      <c r="A175" s="184"/>
      <c r="B175" s="222" t="s">
        <v>166</v>
      </c>
      <c r="C175" s="185"/>
      <c r="D175" s="220" t="s">
        <v>90</v>
      </c>
      <c r="E175" s="197">
        <f>SUM(E176:E186)</f>
        <v>6729</v>
      </c>
      <c r="F175" s="197">
        <f>SUM(F176:F186)</f>
        <v>0</v>
      </c>
      <c r="G175" s="197">
        <f t="shared" si="13"/>
        <v>6729</v>
      </c>
      <c r="H175" s="197">
        <f>SUM(H176:H186)</f>
        <v>-636</v>
      </c>
      <c r="I175" s="197">
        <f t="shared" si="12"/>
        <v>6093</v>
      </c>
      <c r="J175" s="197">
        <f>SUM(J176:J186)</f>
        <v>741</v>
      </c>
      <c r="K175" s="197">
        <f t="shared" si="14"/>
        <v>6834</v>
      </c>
      <c r="L175" s="197">
        <f>SUM(L176:L186)</f>
        <v>6614</v>
      </c>
      <c r="M175" s="455">
        <f t="shared" si="11"/>
        <v>96.780801872988</v>
      </c>
    </row>
    <row r="176" spans="1:13" ht="15.75">
      <c r="A176" s="115">
        <v>41</v>
      </c>
      <c r="B176" s="349"/>
      <c r="C176" s="350">
        <v>610</v>
      </c>
      <c r="D176" s="225" t="s">
        <v>71</v>
      </c>
      <c r="E176" s="224">
        <v>1200</v>
      </c>
      <c r="F176" s="224"/>
      <c r="G176" s="224">
        <f t="shared" si="13"/>
        <v>1200</v>
      </c>
      <c r="H176" s="224"/>
      <c r="I176" s="224">
        <f t="shared" si="12"/>
        <v>1200</v>
      </c>
      <c r="J176" s="224"/>
      <c r="K176" s="224">
        <f t="shared" si="14"/>
        <v>1200</v>
      </c>
      <c r="L176" s="224">
        <v>1112</v>
      </c>
      <c r="M176" s="457">
        <f t="shared" si="11"/>
        <v>92.66666666666666</v>
      </c>
    </row>
    <row r="177" spans="1:13" ht="15.75">
      <c r="A177" s="115">
        <v>41</v>
      </c>
      <c r="B177" s="349"/>
      <c r="C177" s="350">
        <v>620</v>
      </c>
      <c r="D177" s="225" t="s">
        <v>72</v>
      </c>
      <c r="E177" s="224">
        <v>425</v>
      </c>
      <c r="F177" s="224"/>
      <c r="G177" s="224">
        <f t="shared" si="13"/>
        <v>425</v>
      </c>
      <c r="H177" s="224"/>
      <c r="I177" s="224">
        <f t="shared" si="12"/>
        <v>425</v>
      </c>
      <c r="J177" s="224">
        <v>-68</v>
      </c>
      <c r="K177" s="224">
        <f t="shared" si="14"/>
        <v>357</v>
      </c>
      <c r="L177" s="224">
        <v>355</v>
      </c>
      <c r="M177" s="457">
        <f t="shared" si="11"/>
        <v>99.43977591036415</v>
      </c>
    </row>
    <row r="178" spans="1:13" ht="15.75">
      <c r="A178" s="115">
        <v>41</v>
      </c>
      <c r="B178" s="349"/>
      <c r="C178" s="350">
        <v>614</v>
      </c>
      <c r="D178" s="225" t="s">
        <v>288</v>
      </c>
      <c r="E178" s="224"/>
      <c r="F178" s="224"/>
      <c r="G178" s="224"/>
      <c r="H178" s="224">
        <v>115</v>
      </c>
      <c r="I178" s="224">
        <f t="shared" si="12"/>
        <v>115</v>
      </c>
      <c r="J178" s="224"/>
      <c r="K178" s="224">
        <f t="shared" si="14"/>
        <v>115</v>
      </c>
      <c r="L178" s="224">
        <f>J178+K178</f>
        <v>115</v>
      </c>
      <c r="M178" s="457">
        <f t="shared" si="11"/>
        <v>100</v>
      </c>
    </row>
    <row r="179" spans="1:13" ht="15.75">
      <c r="A179" s="114">
        <v>41</v>
      </c>
      <c r="B179" s="167"/>
      <c r="C179" s="87">
        <v>632001</v>
      </c>
      <c r="D179" s="159" t="s">
        <v>42</v>
      </c>
      <c r="E179" s="190">
        <v>1050</v>
      </c>
      <c r="F179" s="190"/>
      <c r="G179" s="190">
        <f t="shared" si="13"/>
        <v>1050</v>
      </c>
      <c r="H179" s="190">
        <v>-300</v>
      </c>
      <c r="I179" s="190">
        <f t="shared" si="12"/>
        <v>750</v>
      </c>
      <c r="J179" s="190"/>
      <c r="K179" s="190">
        <f t="shared" si="14"/>
        <v>750</v>
      </c>
      <c r="L179" s="190">
        <v>640</v>
      </c>
      <c r="M179" s="439">
        <f t="shared" si="11"/>
        <v>85.33333333333334</v>
      </c>
    </row>
    <row r="180" spans="1:13" ht="15.75">
      <c r="A180" s="158">
        <v>41</v>
      </c>
      <c r="B180" s="167"/>
      <c r="C180" s="77">
        <v>633006</v>
      </c>
      <c r="D180" s="159" t="s">
        <v>1</v>
      </c>
      <c r="E180" s="192">
        <v>850</v>
      </c>
      <c r="F180" s="192"/>
      <c r="G180" s="192">
        <f t="shared" si="13"/>
        <v>850</v>
      </c>
      <c r="H180" s="192">
        <v>-250</v>
      </c>
      <c r="I180" s="192">
        <f t="shared" si="12"/>
        <v>600</v>
      </c>
      <c r="J180" s="192">
        <v>-317</v>
      </c>
      <c r="K180" s="192">
        <f t="shared" si="14"/>
        <v>283</v>
      </c>
      <c r="L180" s="192">
        <v>283</v>
      </c>
      <c r="M180" s="441">
        <f t="shared" si="11"/>
        <v>100</v>
      </c>
    </row>
    <row r="181" spans="1:13" ht="15.75">
      <c r="A181" s="113">
        <v>41</v>
      </c>
      <c r="B181" s="169"/>
      <c r="C181" s="88">
        <v>633018</v>
      </c>
      <c r="D181" s="62" t="s">
        <v>81</v>
      </c>
      <c r="E181" s="270">
        <v>169</v>
      </c>
      <c r="F181" s="270"/>
      <c r="G181" s="270">
        <f t="shared" si="13"/>
        <v>169</v>
      </c>
      <c r="H181" s="270">
        <v>1</v>
      </c>
      <c r="I181" s="270">
        <f t="shared" si="12"/>
        <v>170</v>
      </c>
      <c r="J181" s="270"/>
      <c r="K181" s="270">
        <f t="shared" si="14"/>
        <v>170</v>
      </c>
      <c r="L181" s="270">
        <v>169</v>
      </c>
      <c r="M181" s="458">
        <f t="shared" si="11"/>
        <v>99.41176470588235</v>
      </c>
    </row>
    <row r="182" spans="1:13" ht="15.75">
      <c r="A182" s="113">
        <v>41</v>
      </c>
      <c r="B182" s="169"/>
      <c r="C182" s="88">
        <v>636001</v>
      </c>
      <c r="D182" s="62" t="s">
        <v>158</v>
      </c>
      <c r="E182" s="270">
        <v>300</v>
      </c>
      <c r="F182" s="270"/>
      <c r="G182" s="270">
        <f t="shared" si="13"/>
        <v>300</v>
      </c>
      <c r="H182" s="270"/>
      <c r="I182" s="270">
        <f t="shared" si="12"/>
        <v>300</v>
      </c>
      <c r="J182" s="270"/>
      <c r="K182" s="270">
        <f t="shared" si="14"/>
        <v>300</v>
      </c>
      <c r="L182" s="270">
        <f>J182+K182</f>
        <v>300</v>
      </c>
      <c r="M182" s="458">
        <f t="shared" si="11"/>
        <v>100</v>
      </c>
    </row>
    <row r="183" spans="1:13" ht="15.75">
      <c r="A183" s="113">
        <v>41</v>
      </c>
      <c r="B183" s="169"/>
      <c r="C183" s="88">
        <v>637005</v>
      </c>
      <c r="D183" s="62" t="s">
        <v>344</v>
      </c>
      <c r="E183" s="270"/>
      <c r="F183" s="270"/>
      <c r="G183" s="270"/>
      <c r="H183" s="270">
        <v>398</v>
      </c>
      <c r="I183" s="270">
        <f t="shared" si="12"/>
        <v>398</v>
      </c>
      <c r="J183" s="270">
        <v>33</v>
      </c>
      <c r="K183" s="270">
        <f t="shared" si="14"/>
        <v>431</v>
      </c>
      <c r="L183" s="270">
        <v>431</v>
      </c>
      <c r="M183" s="458">
        <f t="shared" si="11"/>
        <v>100</v>
      </c>
    </row>
    <row r="184" spans="1:13" ht="15.75">
      <c r="A184" s="113">
        <v>41</v>
      </c>
      <c r="B184" s="169"/>
      <c r="C184" s="88">
        <v>637016</v>
      </c>
      <c r="D184" s="62" t="s">
        <v>260</v>
      </c>
      <c r="E184" s="270">
        <v>35</v>
      </c>
      <c r="F184" s="270"/>
      <c r="G184" s="270">
        <f t="shared" si="13"/>
        <v>35</v>
      </c>
      <c r="H184" s="270"/>
      <c r="I184" s="270">
        <f t="shared" si="12"/>
        <v>35</v>
      </c>
      <c r="J184" s="270"/>
      <c r="K184" s="270">
        <f t="shared" si="14"/>
        <v>35</v>
      </c>
      <c r="L184" s="270">
        <v>17</v>
      </c>
      <c r="M184" s="458">
        <f t="shared" si="11"/>
        <v>48.57142857142857</v>
      </c>
    </row>
    <row r="185" spans="1:13" ht="15.75">
      <c r="A185" s="158">
        <v>41</v>
      </c>
      <c r="B185" s="167"/>
      <c r="C185" s="77">
        <v>633015</v>
      </c>
      <c r="D185" s="159" t="s">
        <v>191</v>
      </c>
      <c r="E185" s="192">
        <v>700</v>
      </c>
      <c r="F185" s="192"/>
      <c r="G185" s="192">
        <f t="shared" si="13"/>
        <v>700</v>
      </c>
      <c r="H185" s="192">
        <v>-600</v>
      </c>
      <c r="I185" s="192">
        <f t="shared" si="12"/>
        <v>100</v>
      </c>
      <c r="J185" s="192">
        <v>93</v>
      </c>
      <c r="K185" s="192">
        <f t="shared" si="14"/>
        <v>193</v>
      </c>
      <c r="L185" s="192">
        <v>192</v>
      </c>
      <c r="M185" s="441">
        <f t="shared" si="11"/>
        <v>99.48186528497409</v>
      </c>
    </row>
    <row r="186" spans="1:13" ht="15.75">
      <c r="A186" s="158">
        <v>41</v>
      </c>
      <c r="B186" s="167"/>
      <c r="C186" s="87">
        <v>642007</v>
      </c>
      <c r="D186" s="159" t="s">
        <v>294</v>
      </c>
      <c r="E186" s="192">
        <v>2000</v>
      </c>
      <c r="F186" s="192"/>
      <c r="G186" s="192">
        <f t="shared" si="13"/>
        <v>2000</v>
      </c>
      <c r="H186" s="192"/>
      <c r="I186" s="192">
        <f t="shared" si="12"/>
        <v>2000</v>
      </c>
      <c r="J186" s="192">
        <v>1000</v>
      </c>
      <c r="K186" s="192">
        <f t="shared" si="14"/>
        <v>3000</v>
      </c>
      <c r="L186" s="192">
        <v>3000</v>
      </c>
      <c r="M186" s="441">
        <f t="shared" si="11"/>
        <v>100</v>
      </c>
    </row>
    <row r="187" spans="1:13" ht="15.75">
      <c r="A187" s="186"/>
      <c r="B187" s="222" t="s">
        <v>142</v>
      </c>
      <c r="C187" s="185"/>
      <c r="D187" s="220" t="s">
        <v>143</v>
      </c>
      <c r="E187" s="197">
        <f>SUM(E188:E197)</f>
        <v>14180</v>
      </c>
      <c r="F187" s="197">
        <f>SUM(F188:F197)</f>
        <v>2679</v>
      </c>
      <c r="G187" s="197">
        <f t="shared" si="13"/>
        <v>16859</v>
      </c>
      <c r="H187" s="197">
        <f>SUM(H188:H197)</f>
        <v>20065</v>
      </c>
      <c r="I187" s="197">
        <f t="shared" si="12"/>
        <v>36924</v>
      </c>
      <c r="J187" s="197">
        <f>SUM(J188:J197)</f>
        <v>839</v>
      </c>
      <c r="K187" s="197">
        <f t="shared" si="14"/>
        <v>37763</v>
      </c>
      <c r="L187" s="197">
        <f>SUM(L188:L197)</f>
        <v>37381</v>
      </c>
      <c r="M187" s="455">
        <f t="shared" si="11"/>
        <v>98.98842782617906</v>
      </c>
    </row>
    <row r="188" spans="1:13" ht="15.75">
      <c r="A188" s="158">
        <v>41</v>
      </c>
      <c r="B188" s="169"/>
      <c r="C188" s="88">
        <v>642001</v>
      </c>
      <c r="D188" s="62" t="s">
        <v>192</v>
      </c>
      <c r="E188" s="192">
        <v>8000</v>
      </c>
      <c r="F188" s="192">
        <v>2000</v>
      </c>
      <c r="G188" s="192">
        <f t="shared" si="13"/>
        <v>10000</v>
      </c>
      <c r="H188" s="192">
        <v>20000</v>
      </c>
      <c r="I188" s="192">
        <f t="shared" si="12"/>
        <v>30000</v>
      </c>
      <c r="J188" s="192"/>
      <c r="K188" s="192">
        <f t="shared" si="14"/>
        <v>30000</v>
      </c>
      <c r="L188" s="192">
        <f>J188+K188</f>
        <v>30000</v>
      </c>
      <c r="M188" s="441">
        <f t="shared" si="11"/>
        <v>100</v>
      </c>
    </row>
    <row r="189" spans="1:13" ht="15.75">
      <c r="A189" s="114">
        <v>41</v>
      </c>
      <c r="B189" s="167"/>
      <c r="C189" s="77">
        <v>632001</v>
      </c>
      <c r="D189" s="159" t="s">
        <v>173</v>
      </c>
      <c r="E189" s="192">
        <v>2000</v>
      </c>
      <c r="F189" s="192"/>
      <c r="G189" s="192">
        <f t="shared" si="13"/>
        <v>2000</v>
      </c>
      <c r="H189" s="192"/>
      <c r="I189" s="192">
        <f t="shared" si="12"/>
        <v>2000</v>
      </c>
      <c r="J189" s="192"/>
      <c r="K189" s="192">
        <f t="shared" si="14"/>
        <v>2000</v>
      </c>
      <c r="L189" s="192">
        <v>1736</v>
      </c>
      <c r="M189" s="441">
        <f t="shared" si="11"/>
        <v>86.8</v>
      </c>
    </row>
    <row r="190" spans="1:13" ht="15.75">
      <c r="A190" s="114">
        <v>41</v>
      </c>
      <c r="B190" s="167"/>
      <c r="C190" s="77">
        <v>632001</v>
      </c>
      <c r="D190" s="159" t="s">
        <v>174</v>
      </c>
      <c r="E190" s="192">
        <v>2550</v>
      </c>
      <c r="F190" s="192"/>
      <c r="G190" s="192">
        <f t="shared" si="13"/>
        <v>2550</v>
      </c>
      <c r="H190" s="192">
        <v>-550</v>
      </c>
      <c r="I190" s="192">
        <f t="shared" si="12"/>
        <v>2000</v>
      </c>
      <c r="J190" s="192">
        <v>231</v>
      </c>
      <c r="K190" s="192">
        <f t="shared" si="14"/>
        <v>2231</v>
      </c>
      <c r="L190" s="192">
        <v>2230</v>
      </c>
      <c r="M190" s="441">
        <f t="shared" si="11"/>
        <v>99.95517705064994</v>
      </c>
    </row>
    <row r="191" spans="1:13" ht="15.75">
      <c r="A191" s="114">
        <v>41</v>
      </c>
      <c r="B191" s="167"/>
      <c r="C191" s="77">
        <v>635004</v>
      </c>
      <c r="D191" s="159" t="s">
        <v>323</v>
      </c>
      <c r="E191" s="192"/>
      <c r="F191" s="192">
        <v>679</v>
      </c>
      <c r="G191" s="192">
        <f t="shared" si="13"/>
        <v>679</v>
      </c>
      <c r="H191" s="192">
        <v>31</v>
      </c>
      <c r="I191" s="192">
        <f t="shared" si="12"/>
        <v>710</v>
      </c>
      <c r="J191" s="192"/>
      <c r="K191" s="192">
        <f t="shared" si="14"/>
        <v>710</v>
      </c>
      <c r="L191" s="192">
        <f>J191+K191</f>
        <v>710</v>
      </c>
      <c r="M191" s="441">
        <f t="shared" si="11"/>
        <v>100</v>
      </c>
    </row>
    <row r="192" spans="1:13" ht="15.75">
      <c r="A192" s="114">
        <v>41</v>
      </c>
      <c r="B192" s="167"/>
      <c r="C192" s="77">
        <v>635006</v>
      </c>
      <c r="D192" s="159" t="s">
        <v>259</v>
      </c>
      <c r="E192" s="192">
        <v>150</v>
      </c>
      <c r="F192" s="192"/>
      <c r="G192" s="192">
        <f t="shared" si="13"/>
        <v>150</v>
      </c>
      <c r="H192" s="192"/>
      <c r="I192" s="192">
        <f t="shared" si="12"/>
        <v>150</v>
      </c>
      <c r="J192" s="192">
        <v>-28</v>
      </c>
      <c r="K192" s="192">
        <f t="shared" si="14"/>
        <v>122</v>
      </c>
      <c r="L192" s="192">
        <v>122</v>
      </c>
      <c r="M192" s="441">
        <f t="shared" si="11"/>
        <v>100</v>
      </c>
    </row>
    <row r="193" spans="1:13" ht="15.75">
      <c r="A193" s="113">
        <v>41</v>
      </c>
      <c r="B193" s="167"/>
      <c r="C193" s="76">
        <v>633006</v>
      </c>
      <c r="D193" s="62" t="s">
        <v>1</v>
      </c>
      <c r="E193" s="194">
        <v>380</v>
      </c>
      <c r="F193" s="194"/>
      <c r="G193" s="194">
        <f t="shared" si="13"/>
        <v>380</v>
      </c>
      <c r="H193" s="194"/>
      <c r="I193" s="194">
        <f t="shared" si="12"/>
        <v>380</v>
      </c>
      <c r="J193" s="194">
        <v>-120</v>
      </c>
      <c r="K193" s="194">
        <f t="shared" si="14"/>
        <v>260</v>
      </c>
      <c r="L193" s="194">
        <v>187</v>
      </c>
      <c r="M193" s="442">
        <f t="shared" si="11"/>
        <v>71.92307692307692</v>
      </c>
    </row>
    <row r="194" spans="1:13" ht="15.75">
      <c r="A194" s="113">
        <v>41</v>
      </c>
      <c r="B194" s="167"/>
      <c r="C194" s="76">
        <v>637004</v>
      </c>
      <c r="D194" s="62" t="s">
        <v>180</v>
      </c>
      <c r="E194" s="194"/>
      <c r="F194" s="194"/>
      <c r="G194" s="194"/>
      <c r="H194" s="194">
        <v>1184</v>
      </c>
      <c r="I194" s="194">
        <f t="shared" si="12"/>
        <v>1184</v>
      </c>
      <c r="J194" s="194">
        <v>756</v>
      </c>
      <c r="K194" s="194">
        <f t="shared" si="14"/>
        <v>1940</v>
      </c>
      <c r="L194" s="194">
        <v>1940</v>
      </c>
      <c r="M194" s="442">
        <f t="shared" si="11"/>
        <v>100</v>
      </c>
    </row>
    <row r="195" spans="1:13" ht="15.75">
      <c r="A195" s="113">
        <v>41</v>
      </c>
      <c r="B195" s="167"/>
      <c r="C195" s="76">
        <v>637005</v>
      </c>
      <c r="D195" s="62" t="s">
        <v>36</v>
      </c>
      <c r="E195" s="194"/>
      <c r="F195" s="194"/>
      <c r="G195" s="194"/>
      <c r="H195" s="194">
        <v>150</v>
      </c>
      <c r="I195" s="194">
        <f t="shared" si="12"/>
        <v>150</v>
      </c>
      <c r="J195" s="194"/>
      <c r="K195" s="194">
        <f t="shared" si="14"/>
        <v>150</v>
      </c>
      <c r="L195" s="194">
        <f>J195+K195</f>
        <v>150</v>
      </c>
      <c r="M195" s="442">
        <f t="shared" si="11"/>
        <v>100</v>
      </c>
    </row>
    <row r="196" spans="1:13" ht="15.75">
      <c r="A196" s="113">
        <v>41</v>
      </c>
      <c r="B196" s="167"/>
      <c r="C196" s="76">
        <v>633015</v>
      </c>
      <c r="D196" s="62" t="s">
        <v>217</v>
      </c>
      <c r="E196" s="194">
        <v>850</v>
      </c>
      <c r="F196" s="194"/>
      <c r="G196" s="194">
        <f t="shared" si="13"/>
        <v>850</v>
      </c>
      <c r="H196" s="194">
        <v>-500</v>
      </c>
      <c r="I196" s="194">
        <f t="shared" si="12"/>
        <v>350</v>
      </c>
      <c r="J196" s="194"/>
      <c r="K196" s="194">
        <f t="shared" si="14"/>
        <v>350</v>
      </c>
      <c r="L196" s="194">
        <v>306</v>
      </c>
      <c r="M196" s="442">
        <f t="shared" si="11"/>
        <v>87.42857142857143</v>
      </c>
    </row>
    <row r="197" spans="1:13" ht="15.75">
      <c r="A197" s="113">
        <v>41</v>
      </c>
      <c r="B197" s="167"/>
      <c r="C197" s="76">
        <v>637002</v>
      </c>
      <c r="D197" s="62" t="s">
        <v>43</v>
      </c>
      <c r="E197" s="194">
        <v>250</v>
      </c>
      <c r="F197" s="194"/>
      <c r="G197" s="194">
        <f t="shared" si="13"/>
        <v>250</v>
      </c>
      <c r="H197" s="194">
        <v>-250</v>
      </c>
      <c r="I197" s="194">
        <f t="shared" si="12"/>
        <v>0</v>
      </c>
      <c r="J197" s="194"/>
      <c r="K197" s="194">
        <f t="shared" si="14"/>
        <v>0</v>
      </c>
      <c r="L197" s="194">
        <f>J197+K197</f>
        <v>0</v>
      </c>
      <c r="M197" s="442"/>
    </row>
    <row r="198" spans="1:13" ht="18.75">
      <c r="A198" s="236"/>
      <c r="B198" s="371" t="s">
        <v>266</v>
      </c>
      <c r="C198" s="237"/>
      <c r="D198" s="238" t="s">
        <v>144</v>
      </c>
      <c r="E198" s="239">
        <f>SUM(E199:E199)</f>
        <v>350</v>
      </c>
      <c r="F198" s="239"/>
      <c r="G198" s="239">
        <f t="shared" si="13"/>
        <v>350</v>
      </c>
      <c r="H198" s="239">
        <f>SUM(H199)</f>
        <v>-350</v>
      </c>
      <c r="I198" s="239">
        <f t="shared" si="12"/>
        <v>0</v>
      </c>
      <c r="J198" s="239">
        <f>SUM(J199)</f>
        <v>0</v>
      </c>
      <c r="K198" s="239">
        <f t="shared" si="14"/>
        <v>0</v>
      </c>
      <c r="L198" s="239">
        <f>J198+K198</f>
        <v>0</v>
      </c>
      <c r="M198" s="459"/>
    </row>
    <row r="199" spans="1:13" ht="15.75">
      <c r="A199" s="235">
        <v>41</v>
      </c>
      <c r="B199" s="370"/>
      <c r="C199" s="62">
        <v>633009</v>
      </c>
      <c r="D199" s="62" t="s">
        <v>145</v>
      </c>
      <c r="E199" s="194">
        <v>350</v>
      </c>
      <c r="F199" s="194"/>
      <c r="G199" s="194">
        <f t="shared" si="13"/>
        <v>350</v>
      </c>
      <c r="H199" s="194">
        <v>-350</v>
      </c>
      <c r="I199" s="194">
        <f t="shared" si="12"/>
        <v>0</v>
      </c>
      <c r="J199" s="194"/>
      <c r="K199" s="194">
        <f t="shared" si="14"/>
        <v>0</v>
      </c>
      <c r="L199" s="194">
        <f>J199+K199</f>
        <v>0</v>
      </c>
      <c r="M199" s="442"/>
    </row>
    <row r="200" spans="1:13" ht="18.75">
      <c r="A200" s="236"/>
      <c r="B200" s="371" t="s">
        <v>266</v>
      </c>
      <c r="C200" s="237"/>
      <c r="D200" s="220" t="s">
        <v>218</v>
      </c>
      <c r="E200" s="239">
        <f>SUM(E201:E214)</f>
        <v>32102</v>
      </c>
      <c r="F200" s="239">
        <f>SUM(F201:F214)</f>
        <v>-2500</v>
      </c>
      <c r="G200" s="239">
        <f t="shared" si="13"/>
        <v>29602</v>
      </c>
      <c r="H200" s="239">
        <f>SUM(H201:H214)</f>
        <v>2526</v>
      </c>
      <c r="I200" s="239">
        <f t="shared" si="12"/>
        <v>32128</v>
      </c>
      <c r="J200" s="239">
        <f>SUM(J201:J214)</f>
        <v>2864</v>
      </c>
      <c r="K200" s="239">
        <f t="shared" si="14"/>
        <v>34992</v>
      </c>
      <c r="L200" s="239">
        <f>SUM(L201:L214)</f>
        <v>34864</v>
      </c>
      <c r="M200" s="459">
        <f aca="true" t="shared" si="15" ref="M200:M260">L200/K200*100</f>
        <v>99.63420210333791</v>
      </c>
    </row>
    <row r="201" spans="1:13" ht="15.75">
      <c r="A201" s="235">
        <v>41</v>
      </c>
      <c r="B201" s="234"/>
      <c r="C201" s="88">
        <v>632001</v>
      </c>
      <c r="D201" s="62" t="s">
        <v>167</v>
      </c>
      <c r="E201" s="194">
        <v>4700</v>
      </c>
      <c r="F201" s="194"/>
      <c r="G201" s="194">
        <f t="shared" si="13"/>
        <v>4700</v>
      </c>
      <c r="H201" s="194">
        <v>-200</v>
      </c>
      <c r="I201" s="194">
        <f t="shared" si="12"/>
        <v>4500</v>
      </c>
      <c r="J201" s="194">
        <v>-267</v>
      </c>
      <c r="K201" s="194">
        <f t="shared" si="14"/>
        <v>4233</v>
      </c>
      <c r="L201" s="194">
        <v>4233</v>
      </c>
      <c r="M201" s="442">
        <f t="shared" si="15"/>
        <v>100</v>
      </c>
    </row>
    <row r="202" spans="1:13" ht="15.75">
      <c r="A202" s="235">
        <v>41</v>
      </c>
      <c r="B202" s="234"/>
      <c r="C202" s="88">
        <v>632001</v>
      </c>
      <c r="D202" s="62" t="s">
        <v>168</v>
      </c>
      <c r="E202" s="194">
        <v>14542</v>
      </c>
      <c r="F202" s="194">
        <v>-2500</v>
      </c>
      <c r="G202" s="194">
        <f t="shared" si="13"/>
        <v>12042</v>
      </c>
      <c r="H202" s="194">
        <v>2700</v>
      </c>
      <c r="I202" s="194">
        <f t="shared" si="12"/>
        <v>14742</v>
      </c>
      <c r="J202" s="194">
        <v>2907</v>
      </c>
      <c r="K202" s="194">
        <f t="shared" si="14"/>
        <v>17649</v>
      </c>
      <c r="L202" s="194">
        <v>17648</v>
      </c>
      <c r="M202" s="442">
        <f t="shared" si="15"/>
        <v>99.9943339565981</v>
      </c>
    </row>
    <row r="203" spans="1:13" ht="15.75">
      <c r="A203" s="235">
        <v>41</v>
      </c>
      <c r="B203" s="234"/>
      <c r="C203" s="88">
        <v>633006</v>
      </c>
      <c r="D203" s="62" t="s">
        <v>1</v>
      </c>
      <c r="E203" s="194">
        <v>2216</v>
      </c>
      <c r="F203" s="194"/>
      <c r="G203" s="194">
        <f t="shared" si="13"/>
        <v>2216</v>
      </c>
      <c r="H203" s="194">
        <v>-1600</v>
      </c>
      <c r="I203" s="194">
        <f t="shared" si="12"/>
        <v>616</v>
      </c>
      <c r="J203" s="194">
        <v>205</v>
      </c>
      <c r="K203" s="194">
        <f t="shared" si="14"/>
        <v>821</v>
      </c>
      <c r="L203" s="194">
        <v>820</v>
      </c>
      <c r="M203" s="442">
        <f t="shared" si="15"/>
        <v>99.87819732034104</v>
      </c>
    </row>
    <row r="204" spans="1:13" ht="15.75">
      <c r="A204" s="235">
        <v>41</v>
      </c>
      <c r="B204" s="234"/>
      <c r="C204" s="88">
        <v>635006</v>
      </c>
      <c r="D204" s="62" t="s">
        <v>169</v>
      </c>
      <c r="E204" s="194">
        <v>900</v>
      </c>
      <c r="F204" s="194"/>
      <c r="G204" s="194">
        <f t="shared" si="13"/>
        <v>900</v>
      </c>
      <c r="H204" s="194">
        <v>-900</v>
      </c>
      <c r="I204" s="194">
        <f t="shared" si="12"/>
        <v>0</v>
      </c>
      <c r="J204" s="194"/>
      <c r="K204" s="194">
        <f t="shared" si="14"/>
        <v>0</v>
      </c>
      <c r="L204" s="194">
        <f>J204+K204</f>
        <v>0</v>
      </c>
      <c r="M204" s="442"/>
    </row>
    <row r="205" spans="1:13" ht="15.75">
      <c r="A205" s="235">
        <v>41</v>
      </c>
      <c r="B205" s="234"/>
      <c r="C205" s="88">
        <v>637004</v>
      </c>
      <c r="D205" s="62" t="s">
        <v>33</v>
      </c>
      <c r="E205" s="194">
        <v>44</v>
      </c>
      <c r="F205" s="194"/>
      <c r="G205" s="194">
        <f t="shared" si="13"/>
        <v>44</v>
      </c>
      <c r="H205" s="194">
        <v>10</v>
      </c>
      <c r="I205" s="194">
        <f t="shared" si="12"/>
        <v>54</v>
      </c>
      <c r="J205" s="194">
        <v>54</v>
      </c>
      <c r="K205" s="194">
        <f t="shared" si="14"/>
        <v>108</v>
      </c>
      <c r="L205" s="194">
        <v>108</v>
      </c>
      <c r="M205" s="442">
        <f t="shared" si="15"/>
        <v>100</v>
      </c>
    </row>
    <row r="206" spans="1:13" ht="15.75">
      <c r="A206" s="235">
        <v>41</v>
      </c>
      <c r="B206" s="234"/>
      <c r="C206" s="88">
        <v>637005</v>
      </c>
      <c r="D206" s="62" t="s">
        <v>170</v>
      </c>
      <c r="E206" s="194">
        <v>550</v>
      </c>
      <c r="F206" s="194"/>
      <c r="G206" s="194">
        <f t="shared" si="13"/>
        <v>550</v>
      </c>
      <c r="H206" s="194"/>
      <c r="I206" s="194">
        <f t="shared" si="12"/>
        <v>550</v>
      </c>
      <c r="J206" s="194"/>
      <c r="K206" s="194">
        <f t="shared" si="14"/>
        <v>550</v>
      </c>
      <c r="L206" s="194">
        <v>425</v>
      </c>
      <c r="M206" s="442">
        <f t="shared" si="15"/>
        <v>77.27272727272727</v>
      </c>
    </row>
    <row r="207" spans="1:13" ht="15.75">
      <c r="A207" s="235">
        <v>41</v>
      </c>
      <c r="B207" s="234"/>
      <c r="C207" s="88">
        <v>637002</v>
      </c>
      <c r="D207" s="62" t="s">
        <v>352</v>
      </c>
      <c r="E207" s="194"/>
      <c r="F207" s="194"/>
      <c r="G207" s="194"/>
      <c r="H207" s="194">
        <v>4903</v>
      </c>
      <c r="I207" s="194">
        <f t="shared" si="12"/>
        <v>4903</v>
      </c>
      <c r="J207" s="194"/>
      <c r="K207" s="194">
        <f t="shared" si="14"/>
        <v>4903</v>
      </c>
      <c r="L207" s="194">
        <f>J207+K207</f>
        <v>4903</v>
      </c>
      <c r="M207" s="442">
        <f t="shared" si="15"/>
        <v>100</v>
      </c>
    </row>
    <row r="208" spans="1:13" ht="15.75">
      <c r="A208" s="113">
        <v>41</v>
      </c>
      <c r="B208" s="169"/>
      <c r="C208" s="88">
        <v>637004</v>
      </c>
      <c r="D208" s="62" t="s">
        <v>181</v>
      </c>
      <c r="E208" s="194">
        <v>3350</v>
      </c>
      <c r="F208" s="194"/>
      <c r="G208" s="194">
        <f t="shared" si="13"/>
        <v>3350</v>
      </c>
      <c r="H208" s="194">
        <v>-3350</v>
      </c>
      <c r="I208" s="194">
        <f t="shared" si="12"/>
        <v>0</v>
      </c>
      <c r="J208" s="194"/>
      <c r="K208" s="194">
        <f t="shared" si="14"/>
        <v>0</v>
      </c>
      <c r="L208" s="194">
        <f>J208+K208</f>
        <v>0</v>
      </c>
      <c r="M208" s="442"/>
    </row>
    <row r="209" spans="1:13" ht="15.75">
      <c r="A209" s="113">
        <v>41</v>
      </c>
      <c r="B209" s="169"/>
      <c r="C209" s="88">
        <v>637004</v>
      </c>
      <c r="D209" s="62" t="s">
        <v>356</v>
      </c>
      <c r="E209" s="194"/>
      <c r="F209" s="194"/>
      <c r="G209" s="194"/>
      <c r="H209" s="194">
        <v>84</v>
      </c>
      <c r="I209" s="194">
        <v>84</v>
      </c>
      <c r="J209" s="194"/>
      <c r="K209" s="194">
        <v>84</v>
      </c>
      <c r="L209" s="194">
        <v>84</v>
      </c>
      <c r="M209" s="442">
        <f t="shared" si="15"/>
        <v>100</v>
      </c>
    </row>
    <row r="210" spans="1:13" ht="15.75">
      <c r="A210" s="113">
        <v>41</v>
      </c>
      <c r="B210" s="169"/>
      <c r="C210" s="88">
        <v>637002</v>
      </c>
      <c r="D210" s="62" t="s">
        <v>289</v>
      </c>
      <c r="E210" s="194">
        <v>1000</v>
      </c>
      <c r="F210" s="194"/>
      <c r="G210" s="194">
        <f t="shared" si="13"/>
        <v>1000</v>
      </c>
      <c r="H210" s="194"/>
      <c r="I210" s="194">
        <f t="shared" si="12"/>
        <v>1000</v>
      </c>
      <c r="J210" s="194">
        <v>80</v>
      </c>
      <c r="K210" s="194">
        <f aca="true" t="shared" si="16" ref="K210:K243">I210+J210</f>
        <v>1080</v>
      </c>
      <c r="L210" s="194">
        <v>1078</v>
      </c>
      <c r="M210" s="442">
        <f t="shared" si="15"/>
        <v>99.81481481481481</v>
      </c>
    </row>
    <row r="211" spans="1:13" ht="15.75">
      <c r="A211" s="113">
        <v>71</v>
      </c>
      <c r="B211" s="169"/>
      <c r="C211" s="88">
        <v>637002</v>
      </c>
      <c r="D211" s="62" t="s">
        <v>341</v>
      </c>
      <c r="E211" s="194"/>
      <c r="F211" s="194"/>
      <c r="G211" s="194"/>
      <c r="H211" s="194">
        <v>850</v>
      </c>
      <c r="I211" s="194">
        <f t="shared" si="12"/>
        <v>850</v>
      </c>
      <c r="J211" s="194">
        <v>300</v>
      </c>
      <c r="K211" s="194">
        <f t="shared" si="16"/>
        <v>1150</v>
      </c>
      <c r="L211" s="194">
        <v>1150</v>
      </c>
      <c r="M211" s="442">
        <f t="shared" si="15"/>
        <v>100</v>
      </c>
    </row>
    <row r="212" spans="1:13" ht="15.75">
      <c r="A212" s="113">
        <v>41</v>
      </c>
      <c r="B212" s="169"/>
      <c r="C212" s="88">
        <v>637004</v>
      </c>
      <c r="D212" s="62" t="s">
        <v>182</v>
      </c>
      <c r="E212" s="194">
        <v>1500</v>
      </c>
      <c r="F212" s="194"/>
      <c r="G212" s="194">
        <f t="shared" si="13"/>
        <v>1500</v>
      </c>
      <c r="H212" s="194"/>
      <c r="I212" s="194">
        <f t="shared" si="12"/>
        <v>1500</v>
      </c>
      <c r="J212" s="194">
        <v>76</v>
      </c>
      <c r="K212" s="194">
        <f t="shared" si="16"/>
        <v>1576</v>
      </c>
      <c r="L212" s="194">
        <v>1576</v>
      </c>
      <c r="M212" s="442">
        <f t="shared" si="15"/>
        <v>100</v>
      </c>
    </row>
    <row r="213" spans="1:13" ht="15.75">
      <c r="A213" s="113">
        <v>41</v>
      </c>
      <c r="B213" s="397"/>
      <c r="C213" s="88">
        <v>637011</v>
      </c>
      <c r="D213" s="62" t="s">
        <v>353</v>
      </c>
      <c r="E213" s="194"/>
      <c r="F213" s="194"/>
      <c r="G213" s="194"/>
      <c r="H213" s="194">
        <v>29</v>
      </c>
      <c r="I213" s="194">
        <f t="shared" si="12"/>
        <v>29</v>
      </c>
      <c r="J213" s="194">
        <v>149</v>
      </c>
      <c r="K213" s="194">
        <f t="shared" si="16"/>
        <v>178</v>
      </c>
      <c r="L213" s="194">
        <v>179</v>
      </c>
      <c r="M213" s="442">
        <f t="shared" si="15"/>
        <v>100.56179775280899</v>
      </c>
    </row>
    <row r="214" spans="1:13" ht="33" customHeight="1">
      <c r="A214" s="243">
        <v>41</v>
      </c>
      <c r="B214" s="209"/>
      <c r="C214" s="74">
        <v>642001</v>
      </c>
      <c r="D214" s="271" t="s">
        <v>296</v>
      </c>
      <c r="E214" s="194">
        <v>3300</v>
      </c>
      <c r="F214" s="194"/>
      <c r="G214" s="194">
        <f t="shared" si="13"/>
        <v>3300</v>
      </c>
      <c r="H214" s="194"/>
      <c r="I214" s="194">
        <f t="shared" si="12"/>
        <v>3300</v>
      </c>
      <c r="J214" s="194">
        <v>-640</v>
      </c>
      <c r="K214" s="194">
        <f t="shared" si="16"/>
        <v>2660</v>
      </c>
      <c r="L214" s="194">
        <v>2660</v>
      </c>
      <c r="M214" s="442">
        <f t="shared" si="15"/>
        <v>100</v>
      </c>
    </row>
    <row r="215" spans="1:13" ht="15.75">
      <c r="A215" s="182"/>
      <c r="B215" s="222" t="s">
        <v>146</v>
      </c>
      <c r="C215" s="185"/>
      <c r="D215" s="220" t="s">
        <v>219</v>
      </c>
      <c r="E215" s="196">
        <f>E218+E220</f>
        <v>6550</v>
      </c>
      <c r="F215" s="196">
        <f>SUM(F216:F220)</f>
        <v>-658</v>
      </c>
      <c r="G215" s="196">
        <f t="shared" si="13"/>
        <v>5892</v>
      </c>
      <c r="H215" s="196">
        <f>SUM(H216:H220)</f>
        <v>-3051</v>
      </c>
      <c r="I215" s="196">
        <f t="shared" si="12"/>
        <v>2841</v>
      </c>
      <c r="J215" s="196">
        <f>SUM(J216:J220)</f>
        <v>126</v>
      </c>
      <c r="K215" s="196">
        <f t="shared" si="16"/>
        <v>2967</v>
      </c>
      <c r="L215" s="196">
        <f>SUM(L216:L220)</f>
        <v>2675</v>
      </c>
      <c r="M215" s="447">
        <f t="shared" si="15"/>
        <v>90.15840916750926</v>
      </c>
    </row>
    <row r="216" spans="1:13" ht="15.75">
      <c r="A216" s="113"/>
      <c r="B216" s="169"/>
      <c r="C216" s="88"/>
      <c r="D216" s="225"/>
      <c r="E216" s="194"/>
      <c r="F216" s="194"/>
      <c r="G216" s="194"/>
      <c r="H216" s="194"/>
      <c r="I216" s="194">
        <f t="shared" si="12"/>
        <v>0</v>
      </c>
      <c r="J216" s="194"/>
      <c r="K216" s="194">
        <f t="shared" si="16"/>
        <v>0</v>
      </c>
      <c r="L216" s="194">
        <f>J216+K216</f>
        <v>0</v>
      </c>
      <c r="M216" s="442"/>
    </row>
    <row r="217" spans="1:13" ht="15.75">
      <c r="A217" s="113">
        <v>41</v>
      </c>
      <c r="B217" s="169"/>
      <c r="C217" s="88">
        <v>633006</v>
      </c>
      <c r="D217" s="225" t="s">
        <v>284</v>
      </c>
      <c r="E217" s="194"/>
      <c r="F217" s="194">
        <v>342</v>
      </c>
      <c r="G217" s="194">
        <f t="shared" si="13"/>
        <v>342</v>
      </c>
      <c r="H217" s="194">
        <v>55</v>
      </c>
      <c r="I217" s="194">
        <f t="shared" si="12"/>
        <v>397</v>
      </c>
      <c r="J217" s="194">
        <v>111</v>
      </c>
      <c r="K217" s="194">
        <f t="shared" si="16"/>
        <v>508</v>
      </c>
      <c r="L217" s="194">
        <v>507</v>
      </c>
      <c r="M217" s="442">
        <f t="shared" si="15"/>
        <v>99.80314960629921</v>
      </c>
    </row>
    <row r="218" spans="1:13" ht="15.75">
      <c r="A218" s="113">
        <v>41</v>
      </c>
      <c r="B218" s="169"/>
      <c r="C218" s="88">
        <v>637004</v>
      </c>
      <c r="D218" s="62" t="s">
        <v>245</v>
      </c>
      <c r="E218" s="194">
        <v>6050</v>
      </c>
      <c r="F218" s="194">
        <v>-1000</v>
      </c>
      <c r="G218" s="194">
        <f t="shared" si="13"/>
        <v>5050</v>
      </c>
      <c r="H218" s="194">
        <v>-3000</v>
      </c>
      <c r="I218" s="194">
        <f t="shared" si="12"/>
        <v>2050</v>
      </c>
      <c r="J218" s="194"/>
      <c r="K218" s="194">
        <f t="shared" si="16"/>
        <v>2050</v>
      </c>
      <c r="L218" s="194">
        <v>1760</v>
      </c>
      <c r="M218" s="442">
        <f t="shared" si="15"/>
        <v>85.85365853658537</v>
      </c>
    </row>
    <row r="219" spans="1:13" ht="15.75">
      <c r="A219" s="113"/>
      <c r="B219" s="169"/>
      <c r="C219" s="88"/>
      <c r="D219" s="225" t="s">
        <v>147</v>
      </c>
      <c r="E219" s="194"/>
      <c r="F219" s="194"/>
      <c r="G219" s="194"/>
      <c r="H219" s="194"/>
      <c r="I219" s="194">
        <f t="shared" si="12"/>
        <v>0</v>
      </c>
      <c r="J219" s="194"/>
      <c r="K219" s="194">
        <f t="shared" si="16"/>
        <v>0</v>
      </c>
      <c r="L219" s="194">
        <f>J219+K219</f>
        <v>0</v>
      </c>
      <c r="M219" s="442"/>
    </row>
    <row r="220" spans="1:13" ht="15.75">
      <c r="A220" s="113">
        <v>41</v>
      </c>
      <c r="B220" s="169"/>
      <c r="C220" s="88">
        <v>630</v>
      </c>
      <c r="D220" s="62" t="s">
        <v>246</v>
      </c>
      <c r="E220" s="194">
        <v>500</v>
      </c>
      <c r="F220" s="194"/>
      <c r="G220" s="194">
        <f t="shared" si="13"/>
        <v>500</v>
      </c>
      <c r="H220" s="194">
        <v>-106</v>
      </c>
      <c r="I220" s="194">
        <f t="shared" si="12"/>
        <v>394</v>
      </c>
      <c r="J220" s="194">
        <v>15</v>
      </c>
      <c r="K220" s="194">
        <f t="shared" si="16"/>
        <v>409</v>
      </c>
      <c r="L220" s="194">
        <v>408</v>
      </c>
      <c r="M220" s="442">
        <f t="shared" si="15"/>
        <v>99.75550122249389</v>
      </c>
    </row>
    <row r="221" spans="1:13" ht="18.75">
      <c r="A221" s="171" t="s">
        <v>84</v>
      </c>
      <c r="B221" s="172"/>
      <c r="C221" s="173"/>
      <c r="D221" s="174" t="s">
        <v>88</v>
      </c>
      <c r="E221" s="195">
        <f>E222+E248</f>
        <v>94907</v>
      </c>
      <c r="F221" s="195">
        <f>F222+F248</f>
        <v>617</v>
      </c>
      <c r="G221" s="195">
        <f t="shared" si="13"/>
        <v>95524</v>
      </c>
      <c r="H221" s="195">
        <f>H222+H248</f>
        <v>1160</v>
      </c>
      <c r="I221" s="195">
        <f t="shared" si="12"/>
        <v>96684</v>
      </c>
      <c r="J221" s="195">
        <f>J222+J248</f>
        <v>-1391</v>
      </c>
      <c r="K221" s="195">
        <f t="shared" si="16"/>
        <v>95293</v>
      </c>
      <c r="L221" s="195">
        <f>J221+K221</f>
        <v>93902</v>
      </c>
      <c r="M221" s="460">
        <f t="shared" si="15"/>
        <v>98.5402915219376</v>
      </c>
    </row>
    <row r="222" spans="1:13" ht="15.75">
      <c r="A222" s="186"/>
      <c r="B222" s="222" t="s">
        <v>251</v>
      </c>
      <c r="C222" s="219"/>
      <c r="D222" s="220" t="s">
        <v>250</v>
      </c>
      <c r="E222" s="197">
        <f>SUM(E223:E247)</f>
        <v>74850</v>
      </c>
      <c r="F222" s="197">
        <f>SUM(F223:F247)</f>
        <v>608</v>
      </c>
      <c r="G222" s="197">
        <f t="shared" si="13"/>
        <v>75458</v>
      </c>
      <c r="H222" s="197">
        <f>SUM(H223:H247)</f>
        <v>1022</v>
      </c>
      <c r="I222" s="197">
        <f t="shared" si="12"/>
        <v>76480</v>
      </c>
      <c r="J222" s="197">
        <f>SUM(J223:J247)</f>
        <v>-846</v>
      </c>
      <c r="K222" s="197">
        <f t="shared" si="16"/>
        <v>75634</v>
      </c>
      <c r="L222" s="197">
        <f>SUM(L223:L247)</f>
        <v>73064</v>
      </c>
      <c r="M222" s="455">
        <f t="shared" si="15"/>
        <v>96.60205727582833</v>
      </c>
    </row>
    <row r="223" spans="1:13" ht="15.75">
      <c r="A223" s="114">
        <v>41</v>
      </c>
      <c r="B223" s="167"/>
      <c r="C223" s="159">
        <v>611</v>
      </c>
      <c r="D223" s="159" t="s">
        <v>44</v>
      </c>
      <c r="E223" s="192">
        <v>39500</v>
      </c>
      <c r="F223" s="192"/>
      <c r="G223" s="192">
        <f t="shared" si="13"/>
        <v>39500</v>
      </c>
      <c r="H223" s="192"/>
      <c r="I223" s="192">
        <f t="shared" si="12"/>
        <v>39500</v>
      </c>
      <c r="J223" s="192">
        <v>-449</v>
      </c>
      <c r="K223" s="192">
        <f t="shared" si="16"/>
        <v>39051</v>
      </c>
      <c r="L223" s="192">
        <v>38962</v>
      </c>
      <c r="M223" s="441">
        <f t="shared" si="15"/>
        <v>99.77209290415098</v>
      </c>
    </row>
    <row r="224" spans="1:13" ht="15.75">
      <c r="A224" s="114">
        <v>41</v>
      </c>
      <c r="B224" s="167"/>
      <c r="C224" s="159">
        <v>620</v>
      </c>
      <c r="D224" s="159" t="s">
        <v>32</v>
      </c>
      <c r="E224" s="192">
        <v>13805</v>
      </c>
      <c r="F224" s="192"/>
      <c r="G224" s="192">
        <f t="shared" si="13"/>
        <v>13805</v>
      </c>
      <c r="H224" s="192"/>
      <c r="I224" s="192">
        <f t="shared" si="12"/>
        <v>13805</v>
      </c>
      <c r="J224" s="192">
        <v>-933</v>
      </c>
      <c r="K224" s="192">
        <f t="shared" si="16"/>
        <v>12872</v>
      </c>
      <c r="L224" s="192">
        <v>12867</v>
      </c>
      <c r="M224" s="441">
        <f t="shared" si="15"/>
        <v>99.96115599751398</v>
      </c>
    </row>
    <row r="225" spans="1:13" ht="15.75">
      <c r="A225" s="114">
        <v>41</v>
      </c>
      <c r="B225" s="167"/>
      <c r="C225" s="159">
        <v>627</v>
      </c>
      <c r="D225" s="159" t="s">
        <v>37</v>
      </c>
      <c r="E225" s="192">
        <v>450</v>
      </c>
      <c r="F225" s="192"/>
      <c r="G225" s="192">
        <f t="shared" si="13"/>
        <v>450</v>
      </c>
      <c r="H225" s="192">
        <v>204</v>
      </c>
      <c r="I225" s="192">
        <f t="shared" si="12"/>
        <v>654</v>
      </c>
      <c r="J225" s="192"/>
      <c r="K225" s="192">
        <f t="shared" si="16"/>
        <v>654</v>
      </c>
      <c r="L225" s="192">
        <v>634</v>
      </c>
      <c r="M225" s="441">
        <f t="shared" si="15"/>
        <v>96.94189602446484</v>
      </c>
    </row>
    <row r="226" spans="1:13" ht="15.75">
      <c r="A226" s="114">
        <v>41</v>
      </c>
      <c r="B226" s="167"/>
      <c r="C226" s="159">
        <v>632001</v>
      </c>
      <c r="D226" s="159" t="s">
        <v>183</v>
      </c>
      <c r="E226" s="192">
        <v>13200</v>
      </c>
      <c r="F226" s="192"/>
      <c r="G226" s="192">
        <f t="shared" si="13"/>
        <v>13200</v>
      </c>
      <c r="H226" s="192"/>
      <c r="I226" s="192">
        <f aca="true" t="shared" si="17" ref="I226:I278">G226+H226</f>
        <v>13200</v>
      </c>
      <c r="J226" s="192"/>
      <c r="K226" s="192">
        <f t="shared" si="16"/>
        <v>13200</v>
      </c>
      <c r="L226" s="192">
        <v>11509</v>
      </c>
      <c r="M226" s="441">
        <f t="shared" si="15"/>
        <v>87.18939393939394</v>
      </c>
    </row>
    <row r="227" spans="1:13" ht="15.75">
      <c r="A227" s="114">
        <v>111</v>
      </c>
      <c r="B227" s="167"/>
      <c r="C227" s="159">
        <v>632001</v>
      </c>
      <c r="D227" s="159" t="s">
        <v>155</v>
      </c>
      <c r="E227" s="192"/>
      <c r="F227" s="192"/>
      <c r="G227" s="192"/>
      <c r="H227" s="192"/>
      <c r="I227" s="192"/>
      <c r="J227" s="192">
        <v>903</v>
      </c>
      <c r="K227" s="192">
        <f t="shared" si="16"/>
        <v>903</v>
      </c>
      <c r="L227" s="192">
        <v>903</v>
      </c>
      <c r="M227" s="441">
        <f t="shared" si="15"/>
        <v>100</v>
      </c>
    </row>
    <row r="228" spans="1:13" ht="15.75">
      <c r="A228" s="114">
        <v>41</v>
      </c>
      <c r="B228" s="167"/>
      <c r="C228" s="159">
        <v>632001</v>
      </c>
      <c r="D228" s="159" t="s">
        <v>176</v>
      </c>
      <c r="E228" s="192">
        <v>3260</v>
      </c>
      <c r="F228" s="192"/>
      <c r="G228" s="192">
        <f t="shared" si="13"/>
        <v>3260</v>
      </c>
      <c r="H228" s="192"/>
      <c r="I228" s="192">
        <f t="shared" si="17"/>
        <v>3260</v>
      </c>
      <c r="J228" s="192"/>
      <c r="K228" s="192">
        <f t="shared" si="16"/>
        <v>3260</v>
      </c>
      <c r="L228" s="192">
        <v>2583</v>
      </c>
      <c r="M228" s="441">
        <f t="shared" si="15"/>
        <v>79.23312883435582</v>
      </c>
    </row>
    <row r="229" spans="1:13" ht="15.75">
      <c r="A229" s="114">
        <v>41</v>
      </c>
      <c r="B229" s="167"/>
      <c r="C229" s="159">
        <v>632003</v>
      </c>
      <c r="D229" s="159" t="s">
        <v>220</v>
      </c>
      <c r="E229" s="192">
        <v>230</v>
      </c>
      <c r="F229" s="192"/>
      <c r="G229" s="192">
        <f t="shared" si="13"/>
        <v>230</v>
      </c>
      <c r="H229" s="192"/>
      <c r="I229" s="192">
        <f t="shared" si="17"/>
        <v>230</v>
      </c>
      <c r="J229" s="192"/>
      <c r="K229" s="192">
        <f t="shared" si="16"/>
        <v>230</v>
      </c>
      <c r="L229" s="192">
        <v>182</v>
      </c>
      <c r="M229" s="441">
        <f t="shared" si="15"/>
        <v>79.13043478260869</v>
      </c>
    </row>
    <row r="230" spans="1:13" ht="15.75">
      <c r="A230" s="114">
        <v>111</v>
      </c>
      <c r="B230" s="167"/>
      <c r="C230" s="159">
        <v>633001</v>
      </c>
      <c r="D230" s="159" t="s">
        <v>221</v>
      </c>
      <c r="E230" s="192">
        <v>1350</v>
      </c>
      <c r="F230" s="192"/>
      <c r="G230" s="192">
        <f t="shared" si="13"/>
        <v>1350</v>
      </c>
      <c r="H230" s="192"/>
      <c r="I230" s="192">
        <f t="shared" si="17"/>
        <v>1350</v>
      </c>
      <c r="J230" s="192">
        <v>463</v>
      </c>
      <c r="K230" s="192">
        <f t="shared" si="16"/>
        <v>1813</v>
      </c>
      <c r="L230" s="192">
        <v>1813</v>
      </c>
      <c r="M230" s="441">
        <f t="shared" si="15"/>
        <v>100</v>
      </c>
    </row>
    <row r="231" spans="1:13" ht="15.75">
      <c r="A231" s="114">
        <v>41</v>
      </c>
      <c r="B231" s="167"/>
      <c r="C231" s="159">
        <v>633006</v>
      </c>
      <c r="D231" s="159" t="s">
        <v>1</v>
      </c>
      <c r="E231" s="192">
        <v>400</v>
      </c>
      <c r="F231" s="192"/>
      <c r="G231" s="192">
        <f t="shared" si="13"/>
        <v>400</v>
      </c>
      <c r="H231" s="192">
        <v>137</v>
      </c>
      <c r="I231" s="192">
        <f t="shared" si="17"/>
        <v>537</v>
      </c>
      <c r="J231" s="192">
        <v>112</v>
      </c>
      <c r="K231" s="192">
        <f t="shared" si="16"/>
        <v>649</v>
      </c>
      <c r="L231" s="192">
        <v>649</v>
      </c>
      <c r="M231" s="441">
        <f t="shared" si="15"/>
        <v>100</v>
      </c>
    </row>
    <row r="232" spans="1:13" ht="15.75">
      <c r="A232" s="114">
        <v>111</v>
      </c>
      <c r="B232" s="167"/>
      <c r="C232" s="159">
        <v>633006</v>
      </c>
      <c r="D232" s="159" t="s">
        <v>1</v>
      </c>
      <c r="E232" s="192">
        <v>429</v>
      </c>
      <c r="F232" s="192"/>
      <c r="G232" s="192">
        <f t="shared" si="13"/>
        <v>429</v>
      </c>
      <c r="H232" s="192"/>
      <c r="I232" s="192">
        <f t="shared" si="17"/>
        <v>429</v>
      </c>
      <c r="J232" s="192">
        <v>-159</v>
      </c>
      <c r="K232" s="192">
        <f t="shared" si="16"/>
        <v>270</v>
      </c>
      <c r="L232" s="192">
        <v>270</v>
      </c>
      <c r="M232" s="441">
        <f t="shared" si="15"/>
        <v>100</v>
      </c>
    </row>
    <row r="233" spans="1:13" ht="15.75">
      <c r="A233" s="114">
        <v>111</v>
      </c>
      <c r="B233" s="167"/>
      <c r="C233" s="159">
        <v>633009</v>
      </c>
      <c r="D233" s="159" t="s">
        <v>2</v>
      </c>
      <c r="E233" s="192">
        <v>500</v>
      </c>
      <c r="F233" s="192"/>
      <c r="G233" s="192">
        <f t="shared" si="13"/>
        <v>500</v>
      </c>
      <c r="H233" s="192">
        <v>-150</v>
      </c>
      <c r="I233" s="192">
        <f t="shared" si="17"/>
        <v>350</v>
      </c>
      <c r="J233" s="192">
        <v>-339</v>
      </c>
      <c r="K233" s="192">
        <f t="shared" si="16"/>
        <v>11</v>
      </c>
      <c r="L233" s="192">
        <v>11</v>
      </c>
      <c r="M233" s="441">
        <f t="shared" si="15"/>
        <v>100</v>
      </c>
    </row>
    <row r="234" spans="1:13" ht="15.75">
      <c r="A234" s="114">
        <v>41</v>
      </c>
      <c r="B234" s="167"/>
      <c r="C234" s="159">
        <v>633009</v>
      </c>
      <c r="D234" s="159" t="s">
        <v>308</v>
      </c>
      <c r="E234" s="192"/>
      <c r="F234" s="192">
        <v>50</v>
      </c>
      <c r="G234" s="192">
        <f t="shared" si="13"/>
        <v>50</v>
      </c>
      <c r="H234" s="192"/>
      <c r="I234" s="192">
        <f t="shared" si="17"/>
        <v>50</v>
      </c>
      <c r="J234" s="192"/>
      <c r="K234" s="192">
        <f t="shared" si="16"/>
        <v>50</v>
      </c>
      <c r="L234" s="192">
        <v>11</v>
      </c>
      <c r="M234" s="441">
        <f t="shared" si="15"/>
        <v>22</v>
      </c>
    </row>
    <row r="235" spans="1:13" ht="15.75">
      <c r="A235" s="114">
        <v>111</v>
      </c>
      <c r="B235" s="167"/>
      <c r="C235" s="159">
        <v>634004</v>
      </c>
      <c r="D235" s="159" t="s">
        <v>335</v>
      </c>
      <c r="E235" s="192"/>
      <c r="F235" s="192"/>
      <c r="G235" s="192"/>
      <c r="H235" s="192">
        <v>150</v>
      </c>
      <c r="I235" s="192">
        <f t="shared" si="17"/>
        <v>150</v>
      </c>
      <c r="J235" s="192"/>
      <c r="K235" s="192">
        <f t="shared" si="16"/>
        <v>150</v>
      </c>
      <c r="L235" s="192">
        <f>J235+K235</f>
        <v>150</v>
      </c>
      <c r="M235" s="441">
        <f t="shared" si="15"/>
        <v>100</v>
      </c>
    </row>
    <row r="236" spans="1:13" ht="15.75">
      <c r="A236" s="114">
        <v>41</v>
      </c>
      <c r="B236" s="167"/>
      <c r="C236" s="159">
        <v>635004</v>
      </c>
      <c r="D236" s="159" t="s">
        <v>222</v>
      </c>
      <c r="E236" s="192">
        <v>100</v>
      </c>
      <c r="F236" s="192"/>
      <c r="G236" s="192">
        <f t="shared" si="13"/>
        <v>100</v>
      </c>
      <c r="H236" s="192">
        <v>281</v>
      </c>
      <c r="I236" s="192">
        <f t="shared" si="17"/>
        <v>381</v>
      </c>
      <c r="J236" s="192">
        <v>1</v>
      </c>
      <c r="K236" s="192">
        <f t="shared" si="16"/>
        <v>382</v>
      </c>
      <c r="L236" s="192">
        <f>J236+K236</f>
        <v>383</v>
      </c>
      <c r="M236" s="441">
        <f t="shared" si="15"/>
        <v>100.26178010471205</v>
      </c>
    </row>
    <row r="237" spans="1:13" ht="15.75">
      <c r="A237" s="114">
        <v>41</v>
      </c>
      <c r="B237" s="167"/>
      <c r="C237" s="159">
        <v>635006</v>
      </c>
      <c r="D237" s="159" t="s">
        <v>94</v>
      </c>
      <c r="E237" s="192">
        <v>400</v>
      </c>
      <c r="F237" s="192"/>
      <c r="G237" s="192">
        <f t="shared" si="13"/>
        <v>400</v>
      </c>
      <c r="H237" s="192">
        <v>-400</v>
      </c>
      <c r="I237" s="192">
        <f t="shared" si="17"/>
        <v>0</v>
      </c>
      <c r="J237" s="192"/>
      <c r="K237" s="192">
        <f t="shared" si="16"/>
        <v>0</v>
      </c>
      <c r="L237" s="192">
        <f>J237+K237</f>
        <v>0</v>
      </c>
      <c r="M237" s="441"/>
    </row>
    <row r="238" spans="1:13" ht="15.75">
      <c r="A238" s="114">
        <v>41</v>
      </c>
      <c r="B238" s="167"/>
      <c r="C238" s="159">
        <v>637001</v>
      </c>
      <c r="D238" s="159" t="s">
        <v>354</v>
      </c>
      <c r="E238" s="192"/>
      <c r="F238" s="192"/>
      <c r="G238" s="192"/>
      <c r="H238" s="192">
        <v>80</v>
      </c>
      <c r="I238" s="192">
        <f t="shared" si="17"/>
        <v>80</v>
      </c>
      <c r="J238" s="192"/>
      <c r="K238" s="192">
        <f t="shared" si="16"/>
        <v>80</v>
      </c>
      <c r="L238" s="192">
        <f>J238+K238</f>
        <v>80</v>
      </c>
      <c r="M238" s="441">
        <f t="shared" si="15"/>
        <v>100</v>
      </c>
    </row>
    <row r="239" spans="1:13" ht="15.75">
      <c r="A239" s="114">
        <v>41</v>
      </c>
      <c r="B239" s="167"/>
      <c r="C239" s="159">
        <v>637002</v>
      </c>
      <c r="D239" s="159" t="s">
        <v>194</v>
      </c>
      <c r="E239" s="192">
        <v>300</v>
      </c>
      <c r="F239" s="192"/>
      <c r="G239" s="192">
        <f t="shared" si="13"/>
        <v>300</v>
      </c>
      <c r="H239" s="192"/>
      <c r="I239" s="192">
        <f t="shared" si="17"/>
        <v>300</v>
      </c>
      <c r="J239" s="192">
        <v>-300</v>
      </c>
      <c r="K239" s="192">
        <f t="shared" si="16"/>
        <v>0</v>
      </c>
      <c r="L239" s="192">
        <v>0</v>
      </c>
      <c r="M239" s="441"/>
    </row>
    <row r="240" spans="1:13" ht="15.75">
      <c r="A240" s="114">
        <v>41</v>
      </c>
      <c r="B240" s="167"/>
      <c r="C240" s="159">
        <v>637004</v>
      </c>
      <c r="D240" s="159" t="s">
        <v>73</v>
      </c>
      <c r="E240" s="192">
        <v>260</v>
      </c>
      <c r="F240" s="192"/>
      <c r="G240" s="192">
        <f t="shared" si="13"/>
        <v>260</v>
      </c>
      <c r="H240" s="192"/>
      <c r="I240" s="192">
        <f t="shared" si="17"/>
        <v>260</v>
      </c>
      <c r="J240" s="192">
        <v>-260</v>
      </c>
      <c r="K240" s="192">
        <f t="shared" si="16"/>
        <v>0</v>
      </c>
      <c r="L240" s="192">
        <v>0</v>
      </c>
      <c r="M240" s="441"/>
    </row>
    <row r="241" spans="1:13" ht="15.75">
      <c r="A241" s="114">
        <v>41</v>
      </c>
      <c r="B241" s="167"/>
      <c r="C241" s="159">
        <v>637004</v>
      </c>
      <c r="D241" s="159" t="s">
        <v>33</v>
      </c>
      <c r="E241" s="192">
        <v>56</v>
      </c>
      <c r="F241" s="192"/>
      <c r="G241" s="192">
        <f t="shared" si="13"/>
        <v>56</v>
      </c>
      <c r="H241" s="192">
        <v>6</v>
      </c>
      <c r="I241" s="192">
        <f t="shared" si="17"/>
        <v>62</v>
      </c>
      <c r="J241" s="192">
        <v>61</v>
      </c>
      <c r="K241" s="192">
        <f t="shared" si="16"/>
        <v>123</v>
      </c>
      <c r="L241" s="192">
        <v>123</v>
      </c>
      <c r="M241" s="441">
        <f t="shared" si="15"/>
        <v>100</v>
      </c>
    </row>
    <row r="242" spans="1:13" ht="15.75">
      <c r="A242" s="114">
        <v>41</v>
      </c>
      <c r="B242" s="167"/>
      <c r="C242" s="159">
        <v>637004</v>
      </c>
      <c r="D242" s="159" t="s">
        <v>36</v>
      </c>
      <c r="E242" s="192"/>
      <c r="F242" s="192"/>
      <c r="G242" s="192"/>
      <c r="H242" s="192">
        <v>15</v>
      </c>
      <c r="I242" s="192">
        <f t="shared" si="17"/>
        <v>15</v>
      </c>
      <c r="J242" s="192"/>
      <c r="K242" s="192">
        <f t="shared" si="16"/>
        <v>15</v>
      </c>
      <c r="L242" s="192">
        <f>J242+K242</f>
        <v>15</v>
      </c>
      <c r="M242" s="441">
        <f t="shared" si="15"/>
        <v>100</v>
      </c>
    </row>
    <row r="243" spans="1:13" ht="15.75">
      <c r="A243" s="114">
        <v>41</v>
      </c>
      <c r="B243" s="167"/>
      <c r="C243" s="159">
        <v>637004</v>
      </c>
      <c r="D243" s="159" t="s">
        <v>315</v>
      </c>
      <c r="E243" s="192"/>
      <c r="F243" s="192">
        <v>558</v>
      </c>
      <c r="G243" s="192">
        <f t="shared" si="13"/>
        <v>558</v>
      </c>
      <c r="H243" s="192"/>
      <c r="I243" s="192">
        <f t="shared" si="17"/>
        <v>558</v>
      </c>
      <c r="J243" s="192"/>
      <c r="K243" s="192">
        <f t="shared" si="16"/>
        <v>558</v>
      </c>
      <c r="L243" s="192">
        <v>557</v>
      </c>
      <c r="M243" s="441">
        <f t="shared" si="15"/>
        <v>99.82078853046595</v>
      </c>
    </row>
    <row r="244" spans="1:13" ht="15.75">
      <c r="A244" s="114">
        <v>41</v>
      </c>
      <c r="B244" s="167"/>
      <c r="C244" s="159">
        <v>637004</v>
      </c>
      <c r="D244" s="159" t="s">
        <v>356</v>
      </c>
      <c r="E244" s="192"/>
      <c r="F244" s="192"/>
      <c r="G244" s="192"/>
      <c r="H244" s="192">
        <v>84</v>
      </c>
      <c r="I244" s="192">
        <v>84</v>
      </c>
      <c r="J244" s="192"/>
      <c r="K244" s="192">
        <v>84</v>
      </c>
      <c r="L244" s="192">
        <v>84</v>
      </c>
      <c r="M244" s="441">
        <f t="shared" si="15"/>
        <v>100</v>
      </c>
    </row>
    <row r="245" spans="1:13" ht="15.75">
      <c r="A245" s="114">
        <v>41</v>
      </c>
      <c r="B245" s="167"/>
      <c r="C245" s="159">
        <v>637005</v>
      </c>
      <c r="D245" s="159" t="s">
        <v>339</v>
      </c>
      <c r="E245" s="192"/>
      <c r="F245" s="192"/>
      <c r="G245" s="192"/>
      <c r="H245" s="192">
        <v>400</v>
      </c>
      <c r="I245" s="192">
        <f t="shared" si="17"/>
        <v>400</v>
      </c>
      <c r="J245" s="192"/>
      <c r="K245" s="192">
        <f>I245+J245</f>
        <v>400</v>
      </c>
      <c r="L245" s="192">
        <f>J245+K245</f>
        <v>400</v>
      </c>
      <c r="M245" s="441">
        <f t="shared" si="15"/>
        <v>100</v>
      </c>
    </row>
    <row r="246" spans="1:13" ht="15.75">
      <c r="A246" s="114">
        <v>41</v>
      </c>
      <c r="B246" s="167"/>
      <c r="C246" s="159">
        <v>637016</v>
      </c>
      <c r="D246" s="159" t="s">
        <v>5</v>
      </c>
      <c r="E246" s="192">
        <v>460</v>
      </c>
      <c r="F246" s="192"/>
      <c r="G246" s="192">
        <f t="shared" si="13"/>
        <v>460</v>
      </c>
      <c r="H246" s="192"/>
      <c r="I246" s="192">
        <f t="shared" si="17"/>
        <v>460</v>
      </c>
      <c r="J246" s="192">
        <v>28</v>
      </c>
      <c r="K246" s="192">
        <f aca="true" t="shared" si="18" ref="K246:K262">I246+J246</f>
        <v>488</v>
      </c>
      <c r="L246" s="192">
        <v>487</v>
      </c>
      <c r="M246" s="441">
        <f t="shared" si="15"/>
        <v>99.79508196721312</v>
      </c>
    </row>
    <row r="247" spans="1:13" ht="15.75">
      <c r="A247" s="114">
        <v>41</v>
      </c>
      <c r="B247" s="167"/>
      <c r="C247" s="159">
        <v>642015</v>
      </c>
      <c r="D247" s="159" t="s">
        <v>92</v>
      </c>
      <c r="E247" s="192">
        <v>150</v>
      </c>
      <c r="F247" s="192"/>
      <c r="G247" s="192">
        <f aca="true" t="shared" si="19" ref="G247:G278">E247+F247</f>
        <v>150</v>
      </c>
      <c r="H247" s="192">
        <v>215</v>
      </c>
      <c r="I247" s="192">
        <f t="shared" si="17"/>
        <v>365</v>
      </c>
      <c r="J247" s="192">
        <v>26</v>
      </c>
      <c r="K247" s="192">
        <f t="shared" si="18"/>
        <v>391</v>
      </c>
      <c r="L247" s="192">
        <v>391</v>
      </c>
      <c r="M247" s="441">
        <f t="shared" si="15"/>
        <v>100</v>
      </c>
    </row>
    <row r="248" spans="1:13" ht="15.75">
      <c r="A248" s="182"/>
      <c r="B248" s="223" t="s">
        <v>252</v>
      </c>
      <c r="C248" s="220"/>
      <c r="D248" s="220" t="s">
        <v>253</v>
      </c>
      <c r="E248" s="197">
        <f>SUM(E249:E260)</f>
        <v>20057</v>
      </c>
      <c r="F248" s="197">
        <f>SUM(F249:F260)</f>
        <v>9</v>
      </c>
      <c r="G248" s="197">
        <f t="shared" si="19"/>
        <v>20066</v>
      </c>
      <c r="H248" s="197">
        <f>SUM(H249:H260)</f>
        <v>138</v>
      </c>
      <c r="I248" s="197">
        <f t="shared" si="17"/>
        <v>20204</v>
      </c>
      <c r="J248" s="197">
        <f>SUM(J249:J260)</f>
        <v>-545</v>
      </c>
      <c r="K248" s="197">
        <f t="shared" si="18"/>
        <v>19659</v>
      </c>
      <c r="L248" s="197">
        <f>SUM(L249:L260)</f>
        <v>19574</v>
      </c>
      <c r="M248" s="455">
        <f t="shared" si="15"/>
        <v>99.56762805839564</v>
      </c>
    </row>
    <row r="249" spans="1:13" ht="15.75">
      <c r="A249" s="114">
        <v>41</v>
      </c>
      <c r="B249" s="167"/>
      <c r="C249" s="159">
        <v>610</v>
      </c>
      <c r="D249" s="159" t="s">
        <v>44</v>
      </c>
      <c r="E249" s="192">
        <v>14030</v>
      </c>
      <c r="F249" s="192"/>
      <c r="G249" s="192">
        <f t="shared" si="19"/>
        <v>14030</v>
      </c>
      <c r="H249" s="192"/>
      <c r="I249" s="192">
        <f t="shared" si="17"/>
        <v>14030</v>
      </c>
      <c r="J249" s="192">
        <v>-501</v>
      </c>
      <c r="K249" s="192">
        <f t="shared" si="18"/>
        <v>13529</v>
      </c>
      <c r="L249" s="192">
        <v>13527</v>
      </c>
      <c r="M249" s="441">
        <f t="shared" si="15"/>
        <v>99.98521694138518</v>
      </c>
    </row>
    <row r="250" spans="1:13" ht="15.75">
      <c r="A250" s="114">
        <v>41</v>
      </c>
      <c r="B250" s="167"/>
      <c r="C250" s="159">
        <v>620</v>
      </c>
      <c r="D250" s="159" t="s">
        <v>32</v>
      </c>
      <c r="E250" s="192">
        <v>4900</v>
      </c>
      <c r="F250" s="192"/>
      <c r="G250" s="192">
        <f t="shared" si="19"/>
        <v>4900</v>
      </c>
      <c r="H250" s="192"/>
      <c r="I250" s="192">
        <f t="shared" si="17"/>
        <v>4900</v>
      </c>
      <c r="J250" s="192">
        <v>-203</v>
      </c>
      <c r="K250" s="192">
        <f t="shared" si="18"/>
        <v>4697</v>
      </c>
      <c r="L250" s="192">
        <v>4616</v>
      </c>
      <c r="M250" s="441">
        <f t="shared" si="15"/>
        <v>98.27549499680647</v>
      </c>
    </row>
    <row r="251" spans="1:13" ht="15.75">
      <c r="A251" s="114">
        <v>41</v>
      </c>
      <c r="B251" s="167"/>
      <c r="C251" s="159">
        <v>627</v>
      </c>
      <c r="D251" s="159" t="s">
        <v>37</v>
      </c>
      <c r="E251" s="192">
        <v>170</v>
      </c>
      <c r="F251" s="192"/>
      <c r="G251" s="192">
        <f t="shared" si="19"/>
        <v>170</v>
      </c>
      <c r="H251" s="192"/>
      <c r="I251" s="192">
        <f t="shared" si="17"/>
        <v>170</v>
      </c>
      <c r="J251" s="192">
        <v>15</v>
      </c>
      <c r="K251" s="192">
        <f t="shared" si="18"/>
        <v>185</v>
      </c>
      <c r="L251" s="192">
        <v>184</v>
      </c>
      <c r="M251" s="441">
        <f t="shared" si="15"/>
        <v>99.45945945945947</v>
      </c>
    </row>
    <row r="252" spans="1:13" ht="15.75">
      <c r="A252" s="114">
        <v>41</v>
      </c>
      <c r="B252" s="167"/>
      <c r="C252" s="159">
        <v>632</v>
      </c>
      <c r="D252" s="159" t="s">
        <v>247</v>
      </c>
      <c r="E252" s="192">
        <v>20</v>
      </c>
      <c r="F252" s="192"/>
      <c r="G252" s="192">
        <f t="shared" si="19"/>
        <v>20</v>
      </c>
      <c r="H252" s="192">
        <v>10</v>
      </c>
      <c r="I252" s="192">
        <f t="shared" si="17"/>
        <v>30</v>
      </c>
      <c r="J252" s="192">
        <v>18</v>
      </c>
      <c r="K252" s="192">
        <f t="shared" si="18"/>
        <v>48</v>
      </c>
      <c r="L252" s="192">
        <v>48</v>
      </c>
      <c r="M252" s="441">
        <f t="shared" si="15"/>
        <v>100</v>
      </c>
    </row>
    <row r="253" spans="1:13" ht="15.75">
      <c r="A253" s="114">
        <v>41</v>
      </c>
      <c r="B253" s="167"/>
      <c r="C253" s="159">
        <v>631001</v>
      </c>
      <c r="D253" s="159" t="s">
        <v>261</v>
      </c>
      <c r="E253" s="192">
        <v>15</v>
      </c>
      <c r="F253" s="192"/>
      <c r="G253" s="192">
        <f t="shared" si="19"/>
        <v>15</v>
      </c>
      <c r="H253" s="192"/>
      <c r="I253" s="192">
        <f t="shared" si="17"/>
        <v>15</v>
      </c>
      <c r="J253" s="192">
        <v>-15</v>
      </c>
      <c r="K253" s="192">
        <f t="shared" si="18"/>
        <v>0</v>
      </c>
      <c r="L253" s="192">
        <v>0</v>
      </c>
      <c r="M253" s="441"/>
    </row>
    <row r="254" spans="1:13" ht="15.75">
      <c r="A254" s="114">
        <v>41</v>
      </c>
      <c r="B254" s="167"/>
      <c r="C254" s="159">
        <v>633006</v>
      </c>
      <c r="D254" s="159" t="s">
        <v>1</v>
      </c>
      <c r="E254" s="192">
        <v>300</v>
      </c>
      <c r="F254" s="192"/>
      <c r="G254" s="192">
        <f t="shared" si="19"/>
        <v>300</v>
      </c>
      <c r="H254" s="192"/>
      <c r="I254" s="192">
        <f t="shared" si="17"/>
        <v>300</v>
      </c>
      <c r="J254" s="192">
        <v>-40</v>
      </c>
      <c r="K254" s="192">
        <f t="shared" si="18"/>
        <v>260</v>
      </c>
      <c r="L254" s="192">
        <v>259</v>
      </c>
      <c r="M254" s="441">
        <f t="shared" si="15"/>
        <v>99.61538461538461</v>
      </c>
    </row>
    <row r="255" spans="1:13" ht="15.75">
      <c r="A255" s="114">
        <v>41</v>
      </c>
      <c r="B255" s="167"/>
      <c r="C255" s="159">
        <v>633010</v>
      </c>
      <c r="D255" s="159" t="s">
        <v>193</v>
      </c>
      <c r="E255" s="192">
        <v>100</v>
      </c>
      <c r="F255" s="192"/>
      <c r="G255" s="192">
        <f t="shared" si="19"/>
        <v>100</v>
      </c>
      <c r="H255" s="192">
        <v>43</v>
      </c>
      <c r="I255" s="192">
        <f t="shared" si="17"/>
        <v>143</v>
      </c>
      <c r="J255" s="192">
        <v>49</v>
      </c>
      <c r="K255" s="192">
        <f t="shared" si="18"/>
        <v>192</v>
      </c>
      <c r="L255" s="192">
        <v>193</v>
      </c>
      <c r="M255" s="441">
        <f t="shared" si="15"/>
        <v>100.52083333333333</v>
      </c>
    </row>
    <row r="256" spans="1:13" ht="15.75">
      <c r="A256" s="113">
        <v>41</v>
      </c>
      <c r="B256" s="169"/>
      <c r="C256" s="62">
        <v>633013</v>
      </c>
      <c r="D256" s="62" t="s">
        <v>224</v>
      </c>
      <c r="E256" s="194">
        <v>42</v>
      </c>
      <c r="F256" s="194">
        <v>-42</v>
      </c>
      <c r="G256" s="194">
        <f t="shared" si="19"/>
        <v>0</v>
      </c>
      <c r="H256" s="194"/>
      <c r="I256" s="194">
        <f t="shared" si="17"/>
        <v>0</v>
      </c>
      <c r="J256" s="194"/>
      <c r="K256" s="194">
        <f t="shared" si="18"/>
        <v>0</v>
      </c>
      <c r="L256" s="194">
        <f>J256+K256</f>
        <v>0</v>
      </c>
      <c r="M256" s="442"/>
    </row>
    <row r="257" spans="1:13" ht="15.75">
      <c r="A257" s="113">
        <v>41</v>
      </c>
      <c r="B257" s="169"/>
      <c r="C257" s="62">
        <v>635009</v>
      </c>
      <c r="D257" s="62" t="s">
        <v>309</v>
      </c>
      <c r="E257" s="194"/>
      <c r="F257" s="194">
        <v>51</v>
      </c>
      <c r="G257" s="194">
        <f t="shared" si="19"/>
        <v>51</v>
      </c>
      <c r="H257" s="194"/>
      <c r="I257" s="194">
        <f t="shared" si="17"/>
        <v>51</v>
      </c>
      <c r="J257" s="194"/>
      <c r="K257" s="194">
        <f t="shared" si="18"/>
        <v>51</v>
      </c>
      <c r="L257" s="194">
        <f>J257+K257</f>
        <v>51</v>
      </c>
      <c r="M257" s="442">
        <f t="shared" si="15"/>
        <v>100</v>
      </c>
    </row>
    <row r="258" spans="1:13" ht="15.75">
      <c r="A258" s="114">
        <v>41</v>
      </c>
      <c r="B258" s="167"/>
      <c r="C258" s="159">
        <v>637004</v>
      </c>
      <c r="D258" s="159" t="s">
        <v>36</v>
      </c>
      <c r="E258" s="192">
        <v>200</v>
      </c>
      <c r="F258" s="192"/>
      <c r="G258" s="192">
        <f t="shared" si="19"/>
        <v>200</v>
      </c>
      <c r="H258" s="192">
        <v>40</v>
      </c>
      <c r="I258" s="192">
        <f t="shared" si="17"/>
        <v>240</v>
      </c>
      <c r="J258" s="192"/>
      <c r="K258" s="192">
        <f t="shared" si="18"/>
        <v>240</v>
      </c>
      <c r="L258" s="192">
        <f>J258+K258</f>
        <v>240</v>
      </c>
      <c r="M258" s="441">
        <f t="shared" si="15"/>
        <v>100</v>
      </c>
    </row>
    <row r="259" spans="1:13" ht="15.75">
      <c r="A259" s="114">
        <v>41</v>
      </c>
      <c r="B259" s="167"/>
      <c r="C259" s="159">
        <v>637016</v>
      </c>
      <c r="D259" s="159" t="s">
        <v>45</v>
      </c>
      <c r="E259" s="192">
        <v>160</v>
      </c>
      <c r="F259" s="192"/>
      <c r="G259" s="192">
        <f t="shared" si="19"/>
        <v>160</v>
      </c>
      <c r="H259" s="192"/>
      <c r="I259" s="192">
        <f t="shared" si="17"/>
        <v>160</v>
      </c>
      <c r="J259" s="192">
        <v>18</v>
      </c>
      <c r="K259" s="192">
        <f t="shared" si="18"/>
        <v>178</v>
      </c>
      <c r="L259" s="192">
        <v>177</v>
      </c>
      <c r="M259" s="441">
        <f t="shared" si="15"/>
        <v>99.43820224719101</v>
      </c>
    </row>
    <row r="260" spans="1:13" ht="15.75">
      <c r="A260" s="114">
        <v>41</v>
      </c>
      <c r="B260" s="167"/>
      <c r="C260" s="159">
        <v>642015</v>
      </c>
      <c r="D260" s="159" t="s">
        <v>6</v>
      </c>
      <c r="E260" s="192">
        <v>120</v>
      </c>
      <c r="F260" s="192"/>
      <c r="G260" s="192">
        <f t="shared" si="19"/>
        <v>120</v>
      </c>
      <c r="H260" s="192">
        <v>45</v>
      </c>
      <c r="I260" s="192">
        <f t="shared" si="17"/>
        <v>165</v>
      </c>
      <c r="J260" s="192">
        <v>114</v>
      </c>
      <c r="K260" s="192">
        <f t="shared" si="18"/>
        <v>279</v>
      </c>
      <c r="L260" s="192">
        <v>279</v>
      </c>
      <c r="M260" s="441">
        <f t="shared" si="15"/>
        <v>100</v>
      </c>
    </row>
    <row r="261" spans="1:13" ht="15.75">
      <c r="A261" s="182"/>
      <c r="B261" s="223" t="s">
        <v>263</v>
      </c>
      <c r="C261" s="220"/>
      <c r="D261" s="220"/>
      <c r="E261" s="197">
        <f>E262</f>
        <v>1700</v>
      </c>
      <c r="F261" s="197">
        <f>F262</f>
        <v>-1700</v>
      </c>
      <c r="G261" s="197">
        <f t="shared" si="19"/>
        <v>0</v>
      </c>
      <c r="H261" s="197"/>
      <c r="I261" s="197">
        <f t="shared" si="17"/>
        <v>0</v>
      </c>
      <c r="J261" s="197"/>
      <c r="K261" s="197">
        <f t="shared" si="18"/>
        <v>0</v>
      </c>
      <c r="L261" s="197">
        <f>J261+K261</f>
        <v>0</v>
      </c>
      <c r="M261" s="455"/>
    </row>
    <row r="262" spans="1:13" ht="15.75">
      <c r="A262" s="113">
        <v>111</v>
      </c>
      <c r="B262" s="169"/>
      <c r="C262" s="62">
        <v>652026</v>
      </c>
      <c r="D262" s="62" t="s">
        <v>46</v>
      </c>
      <c r="E262" s="194">
        <v>1700</v>
      </c>
      <c r="F262" s="194">
        <v>-1700</v>
      </c>
      <c r="G262" s="194">
        <f t="shared" si="19"/>
        <v>0</v>
      </c>
      <c r="H262" s="194"/>
      <c r="I262" s="194">
        <f t="shared" si="17"/>
        <v>0</v>
      </c>
      <c r="J262" s="194"/>
      <c r="K262" s="194">
        <f t="shared" si="18"/>
        <v>0</v>
      </c>
      <c r="L262" s="194">
        <f>J262+K262</f>
        <v>0</v>
      </c>
      <c r="M262" s="442"/>
    </row>
    <row r="263" spans="1:13" ht="15.75">
      <c r="A263" s="113">
        <v>41</v>
      </c>
      <c r="B263" s="169"/>
      <c r="C263" s="62">
        <v>642026</v>
      </c>
      <c r="D263" s="62" t="s">
        <v>367</v>
      </c>
      <c r="E263" s="194"/>
      <c r="F263" s="194"/>
      <c r="G263" s="194"/>
      <c r="H263" s="194"/>
      <c r="I263" s="194"/>
      <c r="J263" s="194"/>
      <c r="K263" s="194"/>
      <c r="L263" s="194"/>
      <c r="M263" s="442"/>
    </row>
    <row r="264" spans="1:13" ht="15.75">
      <c r="A264" s="182">
        <v>111</v>
      </c>
      <c r="B264" s="223" t="s">
        <v>324</v>
      </c>
      <c r="C264" s="220">
        <v>6520026</v>
      </c>
      <c r="D264" s="220" t="s">
        <v>46</v>
      </c>
      <c r="E264" s="197"/>
      <c r="F264" s="197">
        <v>1700</v>
      </c>
      <c r="G264" s="197">
        <f t="shared" si="19"/>
        <v>1700</v>
      </c>
      <c r="H264" s="197"/>
      <c r="I264" s="197">
        <f t="shared" si="17"/>
        <v>1700</v>
      </c>
      <c r="J264" s="197">
        <v>-997</v>
      </c>
      <c r="K264" s="197">
        <f>I264+J264</f>
        <v>703</v>
      </c>
      <c r="L264" s="197">
        <v>703</v>
      </c>
      <c r="M264" s="455">
        <f aca="true" t="shared" si="20" ref="M264:M278">L264/K264*100</f>
        <v>100</v>
      </c>
    </row>
    <row r="265" spans="1:13" ht="21.75" customHeight="1">
      <c r="A265" s="297"/>
      <c r="B265" s="188"/>
      <c r="C265" s="188"/>
      <c r="D265" s="188" t="s">
        <v>186</v>
      </c>
      <c r="E265" s="198">
        <f>E5+E80+E82+E95+E107+E110+E123+E127+E134+E154+E156+E163+E169+E175+E187+E198+E200+E215+E221+E261</f>
        <v>525892</v>
      </c>
      <c r="F265" s="198">
        <f>F5+F80+F82+F95+F107+F110+F122+F123+F127+F134+F154+F156+F163+F169+F175+F187+F198+F200+F215+F221+F261+F264</f>
        <v>-1164</v>
      </c>
      <c r="G265" s="198">
        <f t="shared" si="19"/>
        <v>524728</v>
      </c>
      <c r="H265" s="198">
        <f>H5+H80+H82+H95+H107+H110+H122+H123+H127+H134+H154+H156+H163+H169+H175+H187+H198+H200+H215+H221+H261+H264</f>
        <v>19621</v>
      </c>
      <c r="I265" s="198">
        <f t="shared" si="17"/>
        <v>544349</v>
      </c>
      <c r="J265" s="198">
        <f>J5+J80+J82+J95+J107+J110+J122+J123+J127+J134+J154+J156+J163+J169+J175+J187+J198+J200+J215+J221+J261+J264</f>
        <v>5266</v>
      </c>
      <c r="K265" s="198">
        <f>I265+J265</f>
        <v>549615</v>
      </c>
      <c r="L265" s="198">
        <f>L264+L248+L222+L215+L200+L187+L175+L169+L163+L156+L134+L127+L123+L122+L107+L95+L82+L80+L5+L110</f>
        <v>533285</v>
      </c>
      <c r="M265" s="461">
        <f t="shared" si="20"/>
        <v>97.02882927139908</v>
      </c>
    </row>
    <row r="266" spans="1:13" ht="21" customHeight="1">
      <c r="A266" s="297"/>
      <c r="B266" s="188"/>
      <c r="C266" s="188"/>
      <c r="D266" s="188" t="s">
        <v>278</v>
      </c>
      <c r="E266" s="198">
        <f>SUM(E267:E277)</f>
        <v>136068</v>
      </c>
      <c r="F266" s="198">
        <f>SUM(F267:F277)</f>
        <v>34756</v>
      </c>
      <c r="G266" s="198">
        <f t="shared" si="19"/>
        <v>170824</v>
      </c>
      <c r="H266" s="198">
        <f>SUM(H267:H277)</f>
        <v>23688</v>
      </c>
      <c r="I266" s="198">
        <f t="shared" si="17"/>
        <v>194512</v>
      </c>
      <c r="J266" s="198">
        <f>SUM(J267:J277)</f>
        <v>20083</v>
      </c>
      <c r="K266" s="198">
        <f>SUM(K267:K277)</f>
        <v>214596</v>
      </c>
      <c r="L266" s="198">
        <f>SUM(L267:L277)</f>
        <v>214542</v>
      </c>
      <c r="M266" s="461">
        <f t="shared" si="20"/>
        <v>99.97483643683945</v>
      </c>
    </row>
    <row r="267" spans="1:13" ht="21" customHeight="1">
      <c r="A267" s="113">
        <v>111</v>
      </c>
      <c r="B267" s="113"/>
      <c r="C267" s="113"/>
      <c r="D267" s="376" t="s">
        <v>279</v>
      </c>
      <c r="E267" s="377">
        <v>92400</v>
      </c>
      <c r="F267" s="113">
        <v>32735</v>
      </c>
      <c r="G267" s="113">
        <f t="shared" si="19"/>
        <v>125135</v>
      </c>
      <c r="H267" s="113">
        <v>15000</v>
      </c>
      <c r="I267" s="113">
        <f t="shared" si="17"/>
        <v>140135</v>
      </c>
      <c r="J267" s="113">
        <v>8308</v>
      </c>
      <c r="K267" s="377">
        <f aca="true" t="shared" si="21" ref="K267:K275">I267+J267</f>
        <v>148443</v>
      </c>
      <c r="L267" s="377">
        <v>148443</v>
      </c>
      <c r="M267" s="462">
        <f t="shared" si="20"/>
        <v>100</v>
      </c>
    </row>
    <row r="268" spans="1:13" ht="21" customHeight="1">
      <c r="A268" s="113">
        <v>111</v>
      </c>
      <c r="B268" s="113"/>
      <c r="C268" s="113"/>
      <c r="D268" s="376" t="s">
        <v>290</v>
      </c>
      <c r="E268" s="377">
        <v>2962</v>
      </c>
      <c r="F268" s="377"/>
      <c r="G268" s="377">
        <f t="shared" si="19"/>
        <v>2962</v>
      </c>
      <c r="H268" s="377"/>
      <c r="I268" s="377">
        <f t="shared" si="17"/>
        <v>2962</v>
      </c>
      <c r="J268" s="377">
        <v>-692</v>
      </c>
      <c r="K268" s="377">
        <f t="shared" si="21"/>
        <v>2270</v>
      </c>
      <c r="L268" s="377">
        <v>2216</v>
      </c>
      <c r="M268" s="462">
        <f t="shared" si="20"/>
        <v>97.62114537444934</v>
      </c>
    </row>
    <row r="269" spans="1:13" ht="21" customHeight="1">
      <c r="A269" s="393">
        <v>111</v>
      </c>
      <c r="B269" s="113"/>
      <c r="C269" s="113"/>
      <c r="D269" s="376" t="s">
        <v>312</v>
      </c>
      <c r="E269" s="377"/>
      <c r="F269" s="377">
        <v>436</v>
      </c>
      <c r="G269" s="377">
        <f t="shared" si="19"/>
        <v>436</v>
      </c>
      <c r="H269" s="377"/>
      <c r="I269" s="377">
        <f t="shared" si="17"/>
        <v>436</v>
      </c>
      <c r="J269" s="377"/>
      <c r="K269" s="377">
        <f t="shared" si="21"/>
        <v>436</v>
      </c>
      <c r="L269" s="377">
        <v>436</v>
      </c>
      <c r="M269" s="462">
        <f t="shared" si="20"/>
        <v>100</v>
      </c>
    </row>
    <row r="270" spans="1:13" ht="21" customHeight="1">
      <c r="A270" s="393">
        <v>111</v>
      </c>
      <c r="B270" s="113"/>
      <c r="C270" s="113"/>
      <c r="D270" s="376" t="s">
        <v>328</v>
      </c>
      <c r="E270" s="377"/>
      <c r="F270" s="377">
        <v>253</v>
      </c>
      <c r="G270" s="377">
        <f t="shared" si="19"/>
        <v>253</v>
      </c>
      <c r="H270" s="377">
        <v>53</v>
      </c>
      <c r="I270" s="377">
        <f t="shared" si="17"/>
        <v>306</v>
      </c>
      <c r="J270" s="377"/>
      <c r="K270" s="377">
        <f t="shared" si="21"/>
        <v>306</v>
      </c>
      <c r="L270" s="377">
        <f>J270+K270</f>
        <v>306</v>
      </c>
      <c r="M270" s="462">
        <f t="shared" si="20"/>
        <v>100</v>
      </c>
    </row>
    <row r="271" spans="1:13" ht="21" customHeight="1">
      <c r="A271" s="393">
        <v>111</v>
      </c>
      <c r="B271" s="113"/>
      <c r="C271" s="113"/>
      <c r="D271" s="376" t="s">
        <v>368</v>
      </c>
      <c r="E271" s="377"/>
      <c r="F271" s="377"/>
      <c r="G271" s="377"/>
      <c r="H271" s="377"/>
      <c r="I271" s="377"/>
      <c r="J271" s="377">
        <v>83</v>
      </c>
      <c r="K271" s="377">
        <f t="shared" si="21"/>
        <v>83</v>
      </c>
      <c r="L271" s="377">
        <v>83</v>
      </c>
      <c r="M271" s="462">
        <f t="shared" si="20"/>
        <v>100</v>
      </c>
    </row>
    <row r="272" spans="1:13" ht="21" customHeight="1">
      <c r="A272" s="113">
        <v>111</v>
      </c>
      <c r="B272" s="113"/>
      <c r="C272" s="113"/>
      <c r="D272" s="376" t="s">
        <v>314</v>
      </c>
      <c r="E272" s="377"/>
      <c r="F272" s="377">
        <v>900</v>
      </c>
      <c r="G272" s="377">
        <f t="shared" si="19"/>
        <v>900</v>
      </c>
      <c r="H272" s="377">
        <v>-900</v>
      </c>
      <c r="I272" s="377">
        <f t="shared" si="17"/>
        <v>0</v>
      </c>
      <c r="J272" s="377"/>
      <c r="K272" s="377">
        <f t="shared" si="21"/>
        <v>0</v>
      </c>
      <c r="L272" s="377">
        <f>J272+K272</f>
        <v>0</v>
      </c>
      <c r="M272" s="462"/>
    </row>
    <row r="273" spans="1:13" ht="21" customHeight="1">
      <c r="A273" s="113">
        <v>41</v>
      </c>
      <c r="B273" s="113"/>
      <c r="C273" s="113"/>
      <c r="D273" s="376" t="s">
        <v>276</v>
      </c>
      <c r="E273" s="377">
        <v>25200</v>
      </c>
      <c r="F273" s="113">
        <v>135</v>
      </c>
      <c r="G273" s="113">
        <f t="shared" si="19"/>
        <v>25335</v>
      </c>
      <c r="H273" s="113"/>
      <c r="I273" s="113">
        <f t="shared" si="17"/>
        <v>25335</v>
      </c>
      <c r="J273" s="113">
        <v>135</v>
      </c>
      <c r="K273" s="113">
        <f t="shared" si="21"/>
        <v>25470</v>
      </c>
      <c r="L273" s="113">
        <v>25470</v>
      </c>
      <c r="M273" s="462">
        <f t="shared" si="20"/>
        <v>100</v>
      </c>
    </row>
    <row r="274" spans="1:13" ht="21" customHeight="1">
      <c r="A274" s="113">
        <v>41</v>
      </c>
      <c r="B274" s="113"/>
      <c r="C274" s="113"/>
      <c r="D274" s="376" t="s">
        <v>277</v>
      </c>
      <c r="E274" s="377">
        <v>14238</v>
      </c>
      <c r="F274" s="377">
        <v>297</v>
      </c>
      <c r="G274" s="377">
        <f t="shared" si="19"/>
        <v>14535</v>
      </c>
      <c r="H274" s="377"/>
      <c r="I274" s="377">
        <f t="shared" si="17"/>
        <v>14535</v>
      </c>
      <c r="J274" s="377">
        <v>203</v>
      </c>
      <c r="K274" s="377">
        <f t="shared" si="21"/>
        <v>14738</v>
      </c>
      <c r="L274" s="377">
        <v>14738</v>
      </c>
      <c r="M274" s="462">
        <f t="shared" si="20"/>
        <v>100</v>
      </c>
    </row>
    <row r="275" spans="1:13" ht="21" customHeight="1">
      <c r="A275" s="347" t="s">
        <v>292</v>
      </c>
      <c r="B275" s="378"/>
      <c r="C275" s="378"/>
      <c r="D275" s="379" t="s">
        <v>293</v>
      </c>
      <c r="E275" s="378">
        <v>268</v>
      </c>
      <c r="F275" s="378"/>
      <c r="G275" s="378">
        <f t="shared" si="19"/>
        <v>268</v>
      </c>
      <c r="H275" s="378"/>
      <c r="I275" s="378">
        <f t="shared" si="17"/>
        <v>268</v>
      </c>
      <c r="J275" s="378"/>
      <c r="K275" s="378">
        <f t="shared" si="21"/>
        <v>268</v>
      </c>
      <c r="L275" s="378">
        <f>J275+K275</f>
        <v>268</v>
      </c>
      <c r="M275" s="463">
        <f t="shared" si="20"/>
        <v>100</v>
      </c>
    </row>
    <row r="276" spans="1:13" ht="21" customHeight="1">
      <c r="A276" s="347">
        <v>41</v>
      </c>
      <c r="B276" s="378"/>
      <c r="C276" s="378"/>
      <c r="D276" s="379" t="s">
        <v>345</v>
      </c>
      <c r="E276" s="378"/>
      <c r="F276" s="378"/>
      <c r="G276" s="378"/>
      <c r="H276" s="378">
        <v>9050</v>
      </c>
      <c r="I276" s="378">
        <f t="shared" si="17"/>
        <v>9050</v>
      </c>
      <c r="J276" s="378">
        <v>12046</v>
      </c>
      <c r="K276" s="378">
        <v>21097</v>
      </c>
      <c r="L276" s="378">
        <v>21097</v>
      </c>
      <c r="M276" s="463">
        <f t="shared" si="20"/>
        <v>100</v>
      </c>
    </row>
    <row r="277" spans="1:13" ht="21" customHeight="1">
      <c r="A277" s="347">
        <v>41</v>
      </c>
      <c r="B277" s="378"/>
      <c r="C277" s="378"/>
      <c r="D277" s="379" t="s">
        <v>364</v>
      </c>
      <c r="E277" s="380">
        <v>1000</v>
      </c>
      <c r="F277" s="380"/>
      <c r="G277" s="380">
        <f t="shared" si="19"/>
        <v>1000</v>
      </c>
      <c r="H277" s="380">
        <v>485</v>
      </c>
      <c r="I277" s="378">
        <f t="shared" si="17"/>
        <v>1485</v>
      </c>
      <c r="J277" s="380"/>
      <c r="K277" s="378">
        <f>I277+J277</f>
        <v>1485</v>
      </c>
      <c r="L277" s="378">
        <f>J277+K277</f>
        <v>1485</v>
      </c>
      <c r="M277" s="463">
        <f t="shared" si="20"/>
        <v>100</v>
      </c>
    </row>
    <row r="278" spans="1:13" ht="24.75" customHeight="1" thickBot="1">
      <c r="A278" s="298"/>
      <c r="B278" s="299"/>
      <c r="C278" s="299"/>
      <c r="D278" s="300" t="s">
        <v>175</v>
      </c>
      <c r="E278" s="301">
        <f>E265+E266</f>
        <v>661960</v>
      </c>
      <c r="F278" s="301">
        <f>F265+F266</f>
        <v>33592</v>
      </c>
      <c r="G278" s="301">
        <f t="shared" si="19"/>
        <v>695552</v>
      </c>
      <c r="H278" s="301">
        <f>H265+H266</f>
        <v>43309</v>
      </c>
      <c r="I278" s="301">
        <f t="shared" si="17"/>
        <v>738861</v>
      </c>
      <c r="J278" s="301">
        <f>J265+J266</f>
        <v>25349</v>
      </c>
      <c r="K278" s="301">
        <f>I278+J278</f>
        <v>764210</v>
      </c>
      <c r="L278" s="301">
        <f>J278+K278</f>
        <v>789559</v>
      </c>
      <c r="M278" s="464">
        <f t="shared" si="20"/>
        <v>103.31702019078526</v>
      </c>
    </row>
  </sheetData>
  <sheetProtection/>
  <mergeCells count="1">
    <mergeCell ref="C1:F1"/>
  </mergeCells>
  <printOptions/>
  <pageMargins left="0.7874015748031497" right="0.7874015748031497" top="0.1968503937007874" bottom="0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9">
      <selection activeCell="D23" sqref="D23"/>
    </sheetView>
  </sheetViews>
  <sheetFormatPr defaultColWidth="9.140625" defaultRowHeight="12.75"/>
  <cols>
    <col min="1" max="1" width="6.8515625" style="0" customWidth="1"/>
    <col min="2" max="2" width="11.421875" style="0" customWidth="1"/>
    <col min="3" max="3" width="9.57421875" style="0" customWidth="1"/>
    <col min="4" max="4" width="47.57421875" style="0" customWidth="1"/>
    <col min="5" max="6" width="13.140625" style="0" customWidth="1"/>
    <col min="7" max="13" width="13.421875" style="0" customWidth="1"/>
  </cols>
  <sheetData>
    <row r="1" spans="1:4" ht="18">
      <c r="A1" s="491"/>
      <c r="B1" s="491"/>
      <c r="C1" s="491"/>
      <c r="D1" s="491"/>
    </row>
    <row r="2" spans="1:4" ht="18">
      <c r="A2" s="491"/>
      <c r="B2" s="491"/>
      <c r="C2" s="491"/>
      <c r="D2" s="491"/>
    </row>
    <row r="3" spans="1:6" ht="18">
      <c r="A3" s="232"/>
      <c r="C3" s="491" t="s">
        <v>375</v>
      </c>
      <c r="D3" s="491"/>
      <c r="E3" s="491"/>
      <c r="F3" s="491"/>
    </row>
    <row r="4" spans="1:3" ht="20.25">
      <c r="A4" s="232"/>
      <c r="C4" s="1"/>
    </row>
    <row r="5" ht="1.5" customHeight="1" thickBot="1"/>
    <row r="6" spans="1:13" ht="16.5" thickBot="1">
      <c r="A6" s="25" t="s">
        <v>82</v>
      </c>
      <c r="B6" s="25" t="s">
        <v>61</v>
      </c>
      <c r="C6" s="25" t="s">
        <v>53</v>
      </c>
      <c r="D6" s="79" t="s">
        <v>62</v>
      </c>
      <c r="E6" s="27" t="s">
        <v>76</v>
      </c>
      <c r="F6" s="27" t="s">
        <v>298</v>
      </c>
      <c r="G6" s="27" t="s">
        <v>76</v>
      </c>
      <c r="H6" s="27" t="s">
        <v>330</v>
      </c>
      <c r="I6" s="27" t="s">
        <v>76</v>
      </c>
      <c r="J6" s="27" t="s">
        <v>357</v>
      </c>
      <c r="K6" s="27" t="s">
        <v>76</v>
      </c>
      <c r="L6" s="27" t="s">
        <v>372</v>
      </c>
      <c r="M6" s="27" t="s">
        <v>377</v>
      </c>
    </row>
    <row r="7" spans="1:13" ht="16.5" thickBot="1">
      <c r="A7" s="261" t="s">
        <v>83</v>
      </c>
      <c r="B7" s="261" t="s">
        <v>60</v>
      </c>
      <c r="C7" s="28" t="s">
        <v>198</v>
      </c>
      <c r="D7" s="95"/>
      <c r="E7" s="28">
        <v>2016</v>
      </c>
      <c r="F7" s="28" t="s">
        <v>299</v>
      </c>
      <c r="G7" s="28" t="s">
        <v>300</v>
      </c>
      <c r="H7" s="28" t="s">
        <v>299</v>
      </c>
      <c r="I7" s="28" t="s">
        <v>300</v>
      </c>
      <c r="J7" s="28" t="s">
        <v>299</v>
      </c>
      <c r="K7" s="28" t="s">
        <v>300</v>
      </c>
      <c r="L7" s="402">
        <v>42735</v>
      </c>
      <c r="M7" s="402" t="s">
        <v>379</v>
      </c>
    </row>
    <row r="8" spans="1:13" ht="15.75">
      <c r="A8" s="175"/>
      <c r="B8" s="175"/>
      <c r="C8" s="176"/>
      <c r="D8" s="178" t="s">
        <v>89</v>
      </c>
      <c r="E8" s="177"/>
      <c r="F8" s="177"/>
      <c r="G8" s="177"/>
      <c r="H8" s="177"/>
      <c r="I8" s="177"/>
      <c r="J8" s="177"/>
      <c r="K8" s="177"/>
      <c r="L8" s="177"/>
      <c r="M8" s="177"/>
    </row>
    <row r="9" spans="1:13" ht="15.75">
      <c r="A9" s="80">
        <v>41</v>
      </c>
      <c r="B9" s="262" t="s">
        <v>275</v>
      </c>
      <c r="C9" s="260">
        <v>717002</v>
      </c>
      <c r="D9" s="199" t="s">
        <v>274</v>
      </c>
      <c r="E9" s="268">
        <v>8500</v>
      </c>
      <c r="F9" s="81"/>
      <c r="G9" s="268">
        <f aca="true" t="shared" si="0" ref="G9:G23">E9+F9</f>
        <v>8500</v>
      </c>
      <c r="H9" s="268">
        <v>-2</v>
      </c>
      <c r="I9" s="268">
        <f>G9+H9</f>
        <v>8498</v>
      </c>
      <c r="J9" s="268">
        <v>-8498</v>
      </c>
      <c r="K9" s="268">
        <f>I9+J9</f>
        <v>0</v>
      </c>
      <c r="L9" s="268">
        <v>0</v>
      </c>
      <c r="M9" s="452"/>
    </row>
    <row r="10" spans="1:13" ht="15.75">
      <c r="A10" s="80">
        <v>41</v>
      </c>
      <c r="B10" s="262" t="s">
        <v>266</v>
      </c>
      <c r="C10" s="260">
        <v>717002</v>
      </c>
      <c r="D10" s="199" t="s">
        <v>297</v>
      </c>
      <c r="E10" s="268">
        <v>3540</v>
      </c>
      <c r="F10" s="330">
        <v>-3540</v>
      </c>
      <c r="G10" s="330">
        <f t="shared" si="0"/>
        <v>0</v>
      </c>
      <c r="H10" s="330"/>
      <c r="I10" s="81">
        <f aca="true" t="shared" si="1" ref="I10:I22">G10+H10</f>
        <v>0</v>
      </c>
      <c r="J10" s="330"/>
      <c r="K10" s="81">
        <f aca="true" t="shared" si="2" ref="K10:L22">I10+J10</f>
        <v>0</v>
      </c>
      <c r="L10" s="81">
        <f t="shared" si="2"/>
        <v>0</v>
      </c>
      <c r="M10" s="465"/>
    </row>
    <row r="11" spans="1:13" ht="15.75">
      <c r="A11" s="80">
        <v>41</v>
      </c>
      <c r="B11" s="262" t="s">
        <v>360</v>
      </c>
      <c r="C11" s="260">
        <v>717001</v>
      </c>
      <c r="D11" s="199" t="s">
        <v>362</v>
      </c>
      <c r="E11" s="268"/>
      <c r="F11" s="330"/>
      <c r="G11" s="330"/>
      <c r="H11" s="330"/>
      <c r="I11" s="81"/>
      <c r="J11" s="330">
        <v>5002</v>
      </c>
      <c r="K11" s="268">
        <f t="shared" si="2"/>
        <v>5002</v>
      </c>
      <c r="L11" s="268">
        <v>5002</v>
      </c>
      <c r="M11" s="452">
        <f aca="true" t="shared" si="3" ref="M11:M33">L11/K11*100</f>
        <v>100</v>
      </c>
    </row>
    <row r="12" spans="1:13" ht="15.75">
      <c r="A12" s="80">
        <v>41</v>
      </c>
      <c r="B12" s="262" t="s">
        <v>360</v>
      </c>
      <c r="C12" s="260">
        <v>707001</v>
      </c>
      <c r="D12" s="199" t="s">
        <v>363</v>
      </c>
      <c r="E12" s="268"/>
      <c r="F12" s="330"/>
      <c r="G12" s="330"/>
      <c r="H12" s="330"/>
      <c r="I12" s="81"/>
      <c r="J12" s="330">
        <v>900</v>
      </c>
      <c r="K12" s="268">
        <f t="shared" si="2"/>
        <v>900</v>
      </c>
      <c r="L12" s="268">
        <v>900</v>
      </c>
      <c r="M12" s="452">
        <f t="shared" si="3"/>
        <v>100</v>
      </c>
    </row>
    <row r="13" spans="1:13" ht="15.75">
      <c r="A13" s="80">
        <v>41</v>
      </c>
      <c r="B13" s="262" t="s">
        <v>142</v>
      </c>
      <c r="C13" s="260">
        <v>717002</v>
      </c>
      <c r="D13" s="199" t="s">
        <v>326</v>
      </c>
      <c r="E13" s="268"/>
      <c r="F13" s="330">
        <v>20000</v>
      </c>
      <c r="G13" s="330">
        <f t="shared" si="0"/>
        <v>20000</v>
      </c>
      <c r="H13" s="330">
        <v>-20000</v>
      </c>
      <c r="I13" s="81">
        <f t="shared" si="1"/>
        <v>0</v>
      </c>
      <c r="J13" s="330"/>
      <c r="K13" s="81">
        <f t="shared" si="2"/>
        <v>0</v>
      </c>
      <c r="L13" s="81">
        <f t="shared" si="2"/>
        <v>0</v>
      </c>
      <c r="M13" s="465"/>
    </row>
    <row r="14" spans="1:13" ht="15.75">
      <c r="A14" s="80">
        <v>46</v>
      </c>
      <c r="B14" s="262" t="s">
        <v>142</v>
      </c>
      <c r="C14" s="260">
        <v>717002</v>
      </c>
      <c r="D14" s="199" t="s">
        <v>326</v>
      </c>
      <c r="E14" s="268"/>
      <c r="F14" s="330">
        <v>10000</v>
      </c>
      <c r="G14" s="330">
        <f t="shared" si="0"/>
        <v>10000</v>
      </c>
      <c r="H14" s="330">
        <v>-10000</v>
      </c>
      <c r="I14" s="81">
        <f t="shared" si="1"/>
        <v>0</v>
      </c>
      <c r="J14" s="330"/>
      <c r="K14" s="81">
        <f t="shared" si="2"/>
        <v>0</v>
      </c>
      <c r="L14" s="81">
        <f t="shared" si="2"/>
        <v>0</v>
      </c>
      <c r="M14" s="465"/>
    </row>
    <row r="15" spans="1:13" ht="15.75">
      <c r="A15" s="80">
        <v>41</v>
      </c>
      <c r="B15" s="262" t="s">
        <v>346</v>
      </c>
      <c r="C15" s="260">
        <v>717002</v>
      </c>
      <c r="D15" s="199" t="s">
        <v>347</v>
      </c>
      <c r="E15" s="268"/>
      <c r="F15" s="330"/>
      <c r="G15" s="330"/>
      <c r="H15" s="330">
        <v>20000</v>
      </c>
      <c r="I15" s="268">
        <f t="shared" si="1"/>
        <v>20000</v>
      </c>
      <c r="J15" s="330">
        <v>-3260</v>
      </c>
      <c r="K15" s="268">
        <f t="shared" si="2"/>
        <v>16740</v>
      </c>
      <c r="L15" s="268">
        <v>16740</v>
      </c>
      <c r="M15" s="452">
        <f t="shared" si="3"/>
        <v>100</v>
      </c>
    </row>
    <row r="16" spans="1:13" ht="15.75">
      <c r="A16" s="80">
        <v>41</v>
      </c>
      <c r="B16" s="262" t="s">
        <v>139</v>
      </c>
      <c r="C16" s="260">
        <v>717002</v>
      </c>
      <c r="D16" s="82" t="s">
        <v>295</v>
      </c>
      <c r="E16" s="83">
        <v>30502</v>
      </c>
      <c r="F16" s="83">
        <v>-30502</v>
      </c>
      <c r="G16" s="83">
        <f t="shared" si="0"/>
        <v>0</v>
      </c>
      <c r="H16" s="83"/>
      <c r="I16" s="81">
        <f t="shared" si="1"/>
        <v>0</v>
      </c>
      <c r="J16" s="83"/>
      <c r="K16" s="81">
        <f t="shared" si="2"/>
        <v>0</v>
      </c>
      <c r="L16" s="81">
        <f t="shared" si="2"/>
        <v>0</v>
      </c>
      <c r="M16" s="465"/>
    </row>
    <row r="17" spans="1:13" ht="15.75">
      <c r="A17" s="327">
        <v>41</v>
      </c>
      <c r="B17" s="262" t="s">
        <v>251</v>
      </c>
      <c r="C17" s="328">
        <v>717002</v>
      </c>
      <c r="D17" s="329" t="s">
        <v>342</v>
      </c>
      <c r="E17" s="330"/>
      <c r="F17" s="330"/>
      <c r="G17" s="83"/>
      <c r="H17" s="330">
        <v>3726</v>
      </c>
      <c r="I17" s="268">
        <f t="shared" si="1"/>
        <v>3726</v>
      </c>
      <c r="J17" s="330"/>
      <c r="K17" s="268">
        <f t="shared" si="2"/>
        <v>3726</v>
      </c>
      <c r="L17" s="268">
        <f t="shared" si="2"/>
        <v>3726</v>
      </c>
      <c r="M17" s="452">
        <f t="shared" si="3"/>
        <v>100</v>
      </c>
    </row>
    <row r="18" spans="1:13" ht="15.75">
      <c r="A18" s="327">
        <v>46</v>
      </c>
      <c r="B18" s="262" t="s">
        <v>164</v>
      </c>
      <c r="C18" s="328">
        <v>717002</v>
      </c>
      <c r="D18" s="329" t="s">
        <v>325</v>
      </c>
      <c r="E18" s="330"/>
      <c r="F18" s="330">
        <v>15000</v>
      </c>
      <c r="G18" s="83">
        <f t="shared" si="0"/>
        <v>15000</v>
      </c>
      <c r="H18" s="330">
        <v>5000</v>
      </c>
      <c r="I18" s="268">
        <f t="shared" si="1"/>
        <v>20000</v>
      </c>
      <c r="J18" s="330">
        <v>-20000</v>
      </c>
      <c r="K18" s="268">
        <f t="shared" si="2"/>
        <v>0</v>
      </c>
      <c r="L18" s="268">
        <v>0</v>
      </c>
      <c r="M18" s="452"/>
    </row>
    <row r="19" spans="1:13" ht="15.75">
      <c r="A19" s="327">
        <v>43</v>
      </c>
      <c r="B19" s="262" t="s">
        <v>164</v>
      </c>
      <c r="C19" s="328">
        <v>717002</v>
      </c>
      <c r="D19" s="329" t="s">
        <v>325</v>
      </c>
      <c r="E19" s="330"/>
      <c r="F19" s="330"/>
      <c r="G19" s="330"/>
      <c r="H19" s="330">
        <v>20000</v>
      </c>
      <c r="I19" s="268">
        <f t="shared" si="1"/>
        <v>20000</v>
      </c>
      <c r="J19" s="330">
        <v>-749</v>
      </c>
      <c r="K19" s="268">
        <f t="shared" si="2"/>
        <v>19251</v>
      </c>
      <c r="L19" s="268">
        <v>19250</v>
      </c>
      <c r="M19" s="452">
        <f t="shared" si="3"/>
        <v>99.99480546465118</v>
      </c>
    </row>
    <row r="20" spans="1:13" ht="15.75">
      <c r="A20" s="327">
        <v>41</v>
      </c>
      <c r="B20" s="262" t="s">
        <v>164</v>
      </c>
      <c r="C20" s="328">
        <v>717002</v>
      </c>
      <c r="D20" s="329" t="s">
        <v>325</v>
      </c>
      <c r="E20" s="330"/>
      <c r="F20" s="330">
        <v>23000</v>
      </c>
      <c r="G20" s="330">
        <f t="shared" si="0"/>
        <v>23000</v>
      </c>
      <c r="H20" s="330">
        <v>-12577</v>
      </c>
      <c r="I20" s="268">
        <f t="shared" si="1"/>
        <v>10423</v>
      </c>
      <c r="J20" s="330">
        <v>20749</v>
      </c>
      <c r="K20" s="268">
        <f t="shared" si="2"/>
        <v>31172</v>
      </c>
      <c r="L20" s="268">
        <v>31172</v>
      </c>
      <c r="M20" s="452">
        <f t="shared" si="3"/>
        <v>100</v>
      </c>
    </row>
    <row r="21" spans="1:13" ht="15.75">
      <c r="A21" s="327">
        <v>41</v>
      </c>
      <c r="B21" s="262" t="s">
        <v>275</v>
      </c>
      <c r="C21" s="328">
        <v>717001</v>
      </c>
      <c r="D21" s="329" t="s">
        <v>350</v>
      </c>
      <c r="E21" s="330"/>
      <c r="F21" s="330"/>
      <c r="G21" s="330"/>
      <c r="H21" s="330">
        <v>1</v>
      </c>
      <c r="I21" s="268">
        <f t="shared" si="1"/>
        <v>1</v>
      </c>
      <c r="J21" s="330"/>
      <c r="K21" s="268">
        <f t="shared" si="2"/>
        <v>1</v>
      </c>
      <c r="L21" s="268">
        <f t="shared" si="2"/>
        <v>1</v>
      </c>
      <c r="M21" s="452">
        <f t="shared" si="3"/>
        <v>100</v>
      </c>
    </row>
    <row r="22" spans="1:13" ht="15.75">
      <c r="A22" s="327">
        <v>41</v>
      </c>
      <c r="B22" s="262" t="s">
        <v>275</v>
      </c>
      <c r="C22" s="328">
        <v>717001</v>
      </c>
      <c r="D22" s="329" t="s">
        <v>350</v>
      </c>
      <c r="E22" s="330"/>
      <c r="F22" s="330"/>
      <c r="G22" s="330"/>
      <c r="H22" s="330">
        <v>1</v>
      </c>
      <c r="I22" s="396">
        <f t="shared" si="1"/>
        <v>1</v>
      </c>
      <c r="J22" s="330"/>
      <c r="K22" s="396">
        <f t="shared" si="2"/>
        <v>1</v>
      </c>
      <c r="L22" s="396">
        <f t="shared" si="2"/>
        <v>1</v>
      </c>
      <c r="M22" s="466">
        <f t="shared" si="3"/>
        <v>100</v>
      </c>
    </row>
    <row r="23" spans="1:13" ht="16.5" thickBot="1">
      <c r="A23" s="84"/>
      <c r="B23" s="84"/>
      <c r="C23" s="84"/>
      <c r="D23" s="85" t="s">
        <v>56</v>
      </c>
      <c r="E23" s="86">
        <f>SUM(E9:E20)</f>
        <v>42542</v>
      </c>
      <c r="F23" s="86">
        <f>SUM(F9:F20)</f>
        <v>33958</v>
      </c>
      <c r="G23" s="86">
        <f t="shared" si="0"/>
        <v>76500</v>
      </c>
      <c r="H23" s="86">
        <f>SUM(H9:H22)</f>
        <v>6149</v>
      </c>
      <c r="I23" s="86">
        <f>SUM(I9:I22)</f>
        <v>82649</v>
      </c>
      <c r="J23" s="86">
        <f>SUM(J9:J22)</f>
        <v>-5856</v>
      </c>
      <c r="K23" s="86">
        <f>SUM(K9:K22)</f>
        <v>76793</v>
      </c>
      <c r="L23" s="86">
        <f>SUM(L9:L22)</f>
        <v>76792</v>
      </c>
      <c r="M23" s="467">
        <f t="shared" si="3"/>
        <v>99.99869779797638</v>
      </c>
    </row>
    <row r="24" ht="12.75">
      <c r="M24" s="468"/>
    </row>
    <row r="25" spans="1:13" ht="13.5" thickBot="1">
      <c r="A25" s="232"/>
      <c r="M25" s="468"/>
    </row>
    <row r="26" spans="1:13" ht="16.5" thickBot="1">
      <c r="A26" s="25"/>
      <c r="B26" s="25" t="s">
        <v>61</v>
      </c>
      <c r="C26" s="25" t="s">
        <v>53</v>
      </c>
      <c r="D26" s="106" t="s">
        <v>77</v>
      </c>
      <c r="E26" s="27" t="s">
        <v>76</v>
      </c>
      <c r="F26" s="27" t="s">
        <v>298</v>
      </c>
      <c r="G26" s="27" t="s">
        <v>76</v>
      </c>
      <c r="H26" s="27" t="s">
        <v>330</v>
      </c>
      <c r="I26" s="27" t="s">
        <v>76</v>
      </c>
      <c r="J26" s="27" t="s">
        <v>330</v>
      </c>
      <c r="K26" s="27" t="s">
        <v>76</v>
      </c>
      <c r="L26" s="27" t="s">
        <v>372</v>
      </c>
      <c r="M26" s="469"/>
    </row>
    <row r="27" spans="1:13" ht="16.5" thickBot="1">
      <c r="A27" s="25"/>
      <c r="B27" s="25" t="s">
        <v>60</v>
      </c>
      <c r="C27" s="28" t="s">
        <v>60</v>
      </c>
      <c r="D27" s="107"/>
      <c r="E27" s="28">
        <v>2016</v>
      </c>
      <c r="F27" s="28" t="s">
        <v>299</v>
      </c>
      <c r="G27" s="28" t="s">
        <v>300</v>
      </c>
      <c r="H27" s="28" t="s">
        <v>299</v>
      </c>
      <c r="I27" s="28" t="s">
        <v>300</v>
      </c>
      <c r="J27" s="28" t="s">
        <v>299</v>
      </c>
      <c r="K27" s="28" t="s">
        <v>300</v>
      </c>
      <c r="L27" s="402">
        <v>42735</v>
      </c>
      <c r="M27" s="470"/>
    </row>
    <row r="28" spans="1:13" ht="15.75">
      <c r="A28" s="80">
        <v>41</v>
      </c>
      <c r="B28" s="262" t="s">
        <v>124</v>
      </c>
      <c r="C28" s="80">
        <v>821005</v>
      </c>
      <c r="D28" s="10" t="s">
        <v>30</v>
      </c>
      <c r="E28" s="12">
        <v>6884</v>
      </c>
      <c r="F28" s="338"/>
      <c r="G28" s="338">
        <f>E28+F28</f>
        <v>6884</v>
      </c>
      <c r="H28" s="338"/>
      <c r="I28" s="338">
        <f>G28+H28</f>
        <v>6884</v>
      </c>
      <c r="J28" s="338"/>
      <c r="K28" s="338">
        <f aca="true" t="shared" si="4" ref="K28:L33">I28+J28</f>
        <v>6884</v>
      </c>
      <c r="L28" s="338">
        <f t="shared" si="4"/>
        <v>6884</v>
      </c>
      <c r="M28" s="471">
        <f t="shared" si="3"/>
        <v>100</v>
      </c>
    </row>
    <row r="29" spans="1:13" ht="15.75">
      <c r="A29" s="80">
        <v>46</v>
      </c>
      <c r="B29" s="262" t="s">
        <v>124</v>
      </c>
      <c r="C29" s="80">
        <v>821005</v>
      </c>
      <c r="D29" s="10" t="s">
        <v>57</v>
      </c>
      <c r="E29" s="12"/>
      <c r="F29" s="338">
        <v>11046</v>
      </c>
      <c r="G29" s="338">
        <f>E29+F29</f>
        <v>11046</v>
      </c>
      <c r="H29" s="338">
        <v>11046</v>
      </c>
      <c r="I29" s="338">
        <f>G29+H29</f>
        <v>22092</v>
      </c>
      <c r="J29" s="338">
        <v>-11046</v>
      </c>
      <c r="K29" s="338">
        <f t="shared" si="4"/>
        <v>11046</v>
      </c>
      <c r="L29" s="338">
        <v>11046</v>
      </c>
      <c r="M29" s="471">
        <f t="shared" si="3"/>
        <v>100</v>
      </c>
    </row>
    <row r="30" spans="1:13" ht="15.75">
      <c r="A30" s="327">
        <v>43</v>
      </c>
      <c r="B30" s="262" t="s">
        <v>124</v>
      </c>
      <c r="C30" s="327">
        <v>821005</v>
      </c>
      <c r="D30" s="10" t="s">
        <v>57</v>
      </c>
      <c r="E30" s="374"/>
      <c r="F30" s="375"/>
      <c r="G30" s="338"/>
      <c r="H30" s="375"/>
      <c r="I30" s="338"/>
      <c r="J30" s="375">
        <v>200</v>
      </c>
      <c r="K30" s="338">
        <f t="shared" si="4"/>
        <v>200</v>
      </c>
      <c r="L30" s="338">
        <v>200</v>
      </c>
      <c r="M30" s="471">
        <f t="shared" si="3"/>
        <v>100</v>
      </c>
    </row>
    <row r="31" spans="1:13" ht="15.75">
      <c r="A31" s="327">
        <v>41</v>
      </c>
      <c r="B31" s="262" t="s">
        <v>124</v>
      </c>
      <c r="C31" s="327">
        <v>821005</v>
      </c>
      <c r="D31" s="10" t="s">
        <v>57</v>
      </c>
      <c r="E31" s="374">
        <v>22092</v>
      </c>
      <c r="F31" s="375">
        <v>-11046</v>
      </c>
      <c r="G31" s="338">
        <f>E31+F31</f>
        <v>11046</v>
      </c>
      <c r="H31" s="375">
        <v>-11046</v>
      </c>
      <c r="I31" s="338">
        <f>G31+H31</f>
        <v>0</v>
      </c>
      <c r="J31" s="375">
        <v>10846</v>
      </c>
      <c r="K31" s="338">
        <f t="shared" si="4"/>
        <v>10846</v>
      </c>
      <c r="L31" s="338">
        <v>10846</v>
      </c>
      <c r="M31" s="471">
        <f t="shared" si="3"/>
        <v>100</v>
      </c>
    </row>
    <row r="32" spans="1:13" ht="15.75">
      <c r="A32" s="327">
        <v>41</v>
      </c>
      <c r="B32" s="372" t="s">
        <v>270</v>
      </c>
      <c r="C32" s="327">
        <v>821001</v>
      </c>
      <c r="D32" s="373" t="s">
        <v>271</v>
      </c>
      <c r="E32" s="374">
        <v>880</v>
      </c>
      <c r="F32" s="375">
        <v>220</v>
      </c>
      <c r="G32" s="375">
        <f>E32+F32</f>
        <v>1100</v>
      </c>
      <c r="H32" s="375"/>
      <c r="I32" s="375">
        <f>G32+H32</f>
        <v>1100</v>
      </c>
      <c r="J32" s="375"/>
      <c r="K32" s="375">
        <f t="shared" si="4"/>
        <v>1100</v>
      </c>
      <c r="L32" s="375">
        <f t="shared" si="4"/>
        <v>1100</v>
      </c>
      <c r="M32" s="472">
        <f t="shared" si="3"/>
        <v>100</v>
      </c>
    </row>
    <row r="33" spans="1:13" ht="16.5" thickBot="1">
      <c r="A33" s="84"/>
      <c r="B33" s="84"/>
      <c r="C33" s="84"/>
      <c r="D33" s="85" t="s">
        <v>78</v>
      </c>
      <c r="E33" s="86">
        <f>SUM(E28:E32)</f>
        <v>29856</v>
      </c>
      <c r="F33" s="339">
        <f>SUM(F28:F32)</f>
        <v>220</v>
      </c>
      <c r="G33" s="339">
        <f>E33+F33</f>
        <v>30076</v>
      </c>
      <c r="H33" s="339">
        <f>SUM(H28:H32)</f>
        <v>0</v>
      </c>
      <c r="I33" s="339">
        <f>G33+H33</f>
        <v>30076</v>
      </c>
      <c r="J33" s="339">
        <f>SUM(J28:J32)</f>
        <v>0</v>
      </c>
      <c r="K33" s="339">
        <f t="shared" si="4"/>
        <v>30076</v>
      </c>
      <c r="L33" s="339">
        <f t="shared" si="4"/>
        <v>30076</v>
      </c>
      <c r="M33" s="473">
        <f t="shared" si="3"/>
        <v>100</v>
      </c>
    </row>
  </sheetData>
  <sheetProtection/>
  <mergeCells count="3">
    <mergeCell ref="A2:D2"/>
    <mergeCell ref="A1:D1"/>
    <mergeCell ref="C3:F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41"/>
  <sheetViews>
    <sheetView tabSelected="1" zoomScalePageLayoutView="0" workbookViewId="0" topLeftCell="A13">
      <selection activeCell="J36" sqref="J36"/>
    </sheetView>
  </sheetViews>
  <sheetFormatPr defaultColWidth="9.140625" defaultRowHeight="12.75"/>
  <cols>
    <col min="1" max="1" width="43.57421875" style="0" customWidth="1"/>
    <col min="2" max="3" width="13.57421875" style="0" customWidth="1"/>
    <col min="4" max="4" width="13.421875" style="0" customWidth="1"/>
    <col min="5" max="5" width="15.8515625" style="0" hidden="1" customWidth="1"/>
    <col min="6" max="11" width="15.8515625" style="0" customWidth="1"/>
    <col min="12" max="12" width="16.00390625" style="0" customWidth="1"/>
    <col min="13" max="13" width="13.140625" style="0" customWidth="1"/>
    <col min="14" max="14" width="12.00390625" style="0" customWidth="1"/>
    <col min="15" max="15" width="12.8515625" style="0" customWidth="1"/>
  </cols>
  <sheetData>
    <row r="2" spans="1:15" ht="20.25">
      <c r="A2" s="394" t="s">
        <v>74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</row>
    <row r="3" ht="13.5" thickBot="1"/>
    <row r="4" spans="1:11" ht="15.75">
      <c r="A4" s="3"/>
      <c r="B4" s="27" t="s">
        <v>76</v>
      </c>
      <c r="C4" s="27" t="s">
        <v>298</v>
      </c>
      <c r="D4" s="27" t="s">
        <v>76</v>
      </c>
      <c r="E4" s="302" t="s">
        <v>76</v>
      </c>
      <c r="F4" s="27" t="s">
        <v>330</v>
      </c>
      <c r="G4" s="27" t="s">
        <v>76</v>
      </c>
      <c r="H4" s="27" t="s">
        <v>357</v>
      </c>
      <c r="I4" s="27" t="s">
        <v>76</v>
      </c>
      <c r="J4" s="27" t="s">
        <v>372</v>
      </c>
      <c r="K4" s="27" t="s">
        <v>377</v>
      </c>
    </row>
    <row r="5" spans="1:11" ht="16.5" thickBot="1">
      <c r="A5" s="5"/>
      <c r="B5" s="28">
        <v>2016</v>
      </c>
      <c r="C5" s="28" t="s">
        <v>299</v>
      </c>
      <c r="D5" s="28" t="s">
        <v>300</v>
      </c>
      <c r="E5" s="303">
        <v>2016</v>
      </c>
      <c r="F5" s="28" t="s">
        <v>299</v>
      </c>
      <c r="G5" s="28" t="s">
        <v>300</v>
      </c>
      <c r="H5" s="28" t="s">
        <v>299</v>
      </c>
      <c r="I5" s="28" t="s">
        <v>300</v>
      </c>
      <c r="J5" s="402">
        <v>42735</v>
      </c>
      <c r="K5" s="402" t="s">
        <v>379</v>
      </c>
    </row>
    <row r="6" spans="1:36" ht="15">
      <c r="A6" s="162" t="s">
        <v>19</v>
      </c>
      <c r="B6" s="12">
        <f>'bezne výdavky'!E265</f>
        <v>525892</v>
      </c>
      <c r="C6" s="12">
        <f>'bezne výdavky'!F265</f>
        <v>-1164</v>
      </c>
      <c r="D6" s="12">
        <f>'bezne výdavky'!G265</f>
        <v>524728</v>
      </c>
      <c r="E6" s="304"/>
      <c r="F6" s="12">
        <f>'bezne výdavky'!H265</f>
        <v>19621</v>
      </c>
      <c r="G6" s="12">
        <f>D6+F6</f>
        <v>544349</v>
      </c>
      <c r="H6" s="12">
        <f>'bezne výdavky'!J265</f>
        <v>5266</v>
      </c>
      <c r="I6" s="12">
        <f>G6+H6</f>
        <v>549615</v>
      </c>
      <c r="J6" s="12">
        <f>'bezne výdavky'!L265</f>
        <v>533285</v>
      </c>
      <c r="K6" s="474">
        <f>J6/I6*100</f>
        <v>97.02882927139908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15">
      <c r="A7" s="162" t="s">
        <v>85</v>
      </c>
      <c r="B7" s="12">
        <f>'bezne výdavky'!E266</f>
        <v>136068</v>
      </c>
      <c r="C7" s="12">
        <f>'bezne výdavky'!F266</f>
        <v>34756</v>
      </c>
      <c r="D7" s="99">
        <f>'bezne výdavky'!G266</f>
        <v>170824</v>
      </c>
      <c r="E7" s="304"/>
      <c r="F7" s="12">
        <f>'bezne výdavky'!H266</f>
        <v>23688</v>
      </c>
      <c r="G7" s="12">
        <f aca="true" t="shared" si="0" ref="G7:G14">D7+F7</f>
        <v>194512</v>
      </c>
      <c r="H7" s="12">
        <f>'bezne výdavky'!J266</f>
        <v>20083</v>
      </c>
      <c r="I7" s="12">
        <f>G7+H7</f>
        <v>214595</v>
      </c>
      <c r="J7" s="12">
        <f>'bezne výdavky'!L266</f>
        <v>214542</v>
      </c>
      <c r="K7" s="474">
        <f aca="true" t="shared" si="1" ref="K7:K33">J7/I7*100</f>
        <v>99.97530231366062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4.25">
      <c r="A8" s="163" t="s">
        <v>9</v>
      </c>
      <c r="B8" s="161">
        <f>SUM(B6:B7)</f>
        <v>661960</v>
      </c>
      <c r="C8" s="161">
        <f>SUM(C6:C7)</f>
        <v>33592</v>
      </c>
      <c r="D8" s="311">
        <f>SUM(D6:D7)</f>
        <v>695552</v>
      </c>
      <c r="E8" s="305">
        <f>SUM(E6:E7)</f>
        <v>0</v>
      </c>
      <c r="F8" s="161">
        <f>SUM(F6:F7)</f>
        <v>43309</v>
      </c>
      <c r="G8" s="161">
        <f t="shared" si="0"/>
        <v>738861</v>
      </c>
      <c r="H8" s="161">
        <f>SUM(H6:H7)</f>
        <v>25349</v>
      </c>
      <c r="I8" s="161">
        <f>G8+H8</f>
        <v>764210</v>
      </c>
      <c r="J8" s="161">
        <f>SUM(J6:J7)</f>
        <v>747827</v>
      </c>
      <c r="K8" s="475">
        <f t="shared" si="1"/>
        <v>97.85621753183025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15">
      <c r="A9" s="2"/>
      <c r="B9" s="15"/>
      <c r="C9" s="15"/>
      <c r="D9" s="100"/>
      <c r="E9" s="306"/>
      <c r="F9" s="15"/>
      <c r="G9" s="15"/>
      <c r="H9" s="15"/>
      <c r="I9" s="15"/>
      <c r="J9" s="15"/>
      <c r="K9" s="476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14.25">
      <c r="A10" s="163" t="s">
        <v>11</v>
      </c>
      <c r="B10" s="164">
        <f>'Kap.výd'!E23</f>
        <v>42542</v>
      </c>
      <c r="C10" s="164">
        <f>'Kap.výd'!F23</f>
        <v>33958</v>
      </c>
      <c r="D10" s="164">
        <f>'Kap.výd'!G23</f>
        <v>76500</v>
      </c>
      <c r="E10" s="307">
        <f>'Kap.výd'!G23</f>
        <v>76500</v>
      </c>
      <c r="F10" s="164">
        <f>'Kap.výd'!H23</f>
        <v>6149</v>
      </c>
      <c r="G10" s="164">
        <f t="shared" si="0"/>
        <v>82649</v>
      </c>
      <c r="H10" s="164">
        <f>'Kap.výd'!J23</f>
        <v>-5856</v>
      </c>
      <c r="I10" s="164">
        <f>G10+H10</f>
        <v>76793</v>
      </c>
      <c r="J10" s="164">
        <f>'Kap.výd'!L23</f>
        <v>76792</v>
      </c>
      <c r="K10" s="477">
        <f t="shared" si="1"/>
        <v>99.99869779797638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15">
      <c r="A11" s="8"/>
      <c r="B11" s="12"/>
      <c r="C11" s="12"/>
      <c r="D11" s="99"/>
      <c r="E11" s="308"/>
      <c r="F11" s="12"/>
      <c r="G11" s="12">
        <f t="shared" si="0"/>
        <v>0</v>
      </c>
      <c r="H11" s="12"/>
      <c r="I11" s="12">
        <f>G11+H11</f>
        <v>0</v>
      </c>
      <c r="J11" s="12">
        <f>H11+I11</f>
        <v>0</v>
      </c>
      <c r="K11" s="47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5">
      <c r="A12" s="10"/>
      <c r="B12" s="12"/>
      <c r="C12" s="12"/>
      <c r="D12" s="99"/>
      <c r="E12" s="304"/>
      <c r="F12" s="12"/>
      <c r="G12" s="12">
        <f t="shared" si="0"/>
        <v>0</v>
      </c>
      <c r="H12" s="12"/>
      <c r="I12" s="12">
        <f>G12+H12</f>
        <v>0</v>
      </c>
      <c r="J12" s="12">
        <f>H12+I12</f>
        <v>0</v>
      </c>
      <c r="K12" s="47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15">
      <c r="A13" s="165" t="s">
        <v>38</v>
      </c>
      <c r="B13" s="161">
        <f>'Kap.výd'!E33</f>
        <v>29856</v>
      </c>
      <c r="C13" s="161">
        <f>'Kap.výd'!F33</f>
        <v>220</v>
      </c>
      <c r="D13" s="311">
        <f>'Kap.výd'!G33</f>
        <v>30076</v>
      </c>
      <c r="E13" s="309">
        <f>SUM(E12:E12)</f>
        <v>0</v>
      </c>
      <c r="F13" s="161">
        <f>'Kap.výd'!H33</f>
        <v>0</v>
      </c>
      <c r="G13" s="161">
        <f t="shared" si="0"/>
        <v>30076</v>
      </c>
      <c r="H13" s="161">
        <f>'Kap.výd'!J33</f>
        <v>0</v>
      </c>
      <c r="I13" s="164">
        <f>G13+H13</f>
        <v>30076</v>
      </c>
      <c r="J13" s="164">
        <f>'Kap.výd'!L33</f>
        <v>30076</v>
      </c>
      <c r="K13" s="477">
        <f t="shared" si="1"/>
        <v>100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15" thickBot="1">
      <c r="A14" s="11" t="s">
        <v>21</v>
      </c>
      <c r="B14" s="16">
        <f>B8+B10+B13</f>
        <v>734358</v>
      </c>
      <c r="C14" s="16">
        <f>C8+C10+C13</f>
        <v>67770</v>
      </c>
      <c r="D14" s="101">
        <f>D8+D10+D13</f>
        <v>802128</v>
      </c>
      <c r="E14" s="310">
        <f>E8+E10+E13</f>
        <v>76500</v>
      </c>
      <c r="F14" s="16">
        <f>F8+F10+F13</f>
        <v>49458</v>
      </c>
      <c r="G14" s="16">
        <f t="shared" si="0"/>
        <v>851586</v>
      </c>
      <c r="H14" s="16">
        <f>H8+H10</f>
        <v>19493</v>
      </c>
      <c r="I14" s="16">
        <f>I8+I10+I13</f>
        <v>871079</v>
      </c>
      <c r="J14" s="16">
        <f>J8+J10+J13</f>
        <v>854695</v>
      </c>
      <c r="K14" s="478">
        <f t="shared" si="1"/>
        <v>98.11911433980156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14.2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15" thickBot="1">
      <c r="A16" s="90"/>
      <c r="B16" s="91"/>
      <c r="C16" s="91"/>
      <c r="D16" s="91"/>
      <c r="E16" s="92"/>
      <c r="F16" s="91"/>
      <c r="G16" s="91"/>
      <c r="H16" s="91"/>
      <c r="I16" s="91"/>
      <c r="J16" s="91"/>
      <c r="K16" s="91"/>
      <c r="L16" s="94"/>
      <c r="M16" s="93"/>
      <c r="N16" s="93"/>
      <c r="O16" s="9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15.75">
      <c r="A17" s="4"/>
      <c r="B17" s="27" t="s">
        <v>76</v>
      </c>
      <c r="C17" s="27" t="s">
        <v>298</v>
      </c>
      <c r="D17" s="27" t="s">
        <v>76</v>
      </c>
      <c r="E17" s="302" t="s">
        <v>76</v>
      </c>
      <c r="F17" s="27" t="s">
        <v>330</v>
      </c>
      <c r="G17" s="27" t="s">
        <v>76</v>
      </c>
      <c r="H17" s="27" t="s">
        <v>357</v>
      </c>
      <c r="I17" s="27" t="s">
        <v>76</v>
      </c>
      <c r="J17" s="27" t="s">
        <v>372</v>
      </c>
      <c r="K17" s="27" t="s">
        <v>377</v>
      </c>
      <c r="L17" s="94"/>
      <c r="M17" s="93"/>
      <c r="N17" s="93"/>
      <c r="O17" s="9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16.5" thickBot="1">
      <c r="A18" s="5"/>
      <c r="B18" s="28">
        <v>2016</v>
      </c>
      <c r="C18" s="28" t="s">
        <v>299</v>
      </c>
      <c r="D18" s="28" t="s">
        <v>300</v>
      </c>
      <c r="E18" s="303">
        <v>2016</v>
      </c>
      <c r="F18" s="28" t="s">
        <v>299</v>
      </c>
      <c r="G18" s="28" t="s">
        <v>300</v>
      </c>
      <c r="H18" s="28" t="s">
        <v>299</v>
      </c>
      <c r="I18" s="28" t="s">
        <v>300</v>
      </c>
      <c r="J18" s="402">
        <v>42735</v>
      </c>
      <c r="K18" s="402" t="s">
        <v>378</v>
      </c>
      <c r="L18" s="94"/>
      <c r="M18" s="93"/>
      <c r="N18" s="93"/>
      <c r="O18" s="9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15">
      <c r="A19" s="316" t="s">
        <v>69</v>
      </c>
      <c r="B19" s="9">
        <f>príjmy!E79</f>
        <v>711090</v>
      </c>
      <c r="C19" s="9">
        <f>príjmy!F79</f>
        <v>43780</v>
      </c>
      <c r="D19" s="315">
        <f>príjmy!G79</f>
        <v>754870</v>
      </c>
      <c r="E19" s="312">
        <f>príjmy!G79</f>
        <v>754870</v>
      </c>
      <c r="F19" s="9">
        <f>príjmy!H79</f>
        <v>32051</v>
      </c>
      <c r="G19" s="9">
        <f>F19+D19</f>
        <v>786921</v>
      </c>
      <c r="H19" s="9">
        <f>príjmy!J79</f>
        <v>52553.8</v>
      </c>
      <c r="I19" s="315">
        <f>G19+H19</f>
        <v>839474.8</v>
      </c>
      <c r="J19" s="315">
        <f>príjmy!L79</f>
        <v>829613</v>
      </c>
      <c r="K19" s="479">
        <f t="shared" si="1"/>
        <v>98.82524168682609</v>
      </c>
      <c r="L19" s="94"/>
      <c r="M19" s="93"/>
      <c r="N19" s="93"/>
      <c r="O19" s="9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15">
      <c r="A20" s="316" t="s">
        <v>223</v>
      </c>
      <c r="B20" s="13">
        <f>príjmy!E89</f>
        <v>1000</v>
      </c>
      <c r="C20" s="13">
        <f>príjmy!F89</f>
        <v>0</v>
      </c>
      <c r="D20" s="317">
        <f>príjmy!G89</f>
        <v>1000</v>
      </c>
      <c r="E20" s="313">
        <f>príjmy!G89</f>
        <v>1000</v>
      </c>
      <c r="F20" s="13">
        <v>485</v>
      </c>
      <c r="G20" s="13">
        <v>1485</v>
      </c>
      <c r="H20" s="13">
        <f>príjmy!J89</f>
        <v>0</v>
      </c>
      <c r="I20" s="315">
        <f>G20+H20</f>
        <v>1485</v>
      </c>
      <c r="J20" s="315">
        <f>príjmy!L89</f>
        <v>1485</v>
      </c>
      <c r="K20" s="479">
        <f t="shared" si="1"/>
        <v>100</v>
      </c>
      <c r="L20" s="94"/>
      <c r="M20" s="93"/>
      <c r="N20" s="93"/>
      <c r="O20" s="9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4.25">
      <c r="A21" s="163" t="s">
        <v>8</v>
      </c>
      <c r="B21" s="161">
        <f>SUM(B19:B20)</f>
        <v>712090</v>
      </c>
      <c r="C21" s="161">
        <f>SUM(C19:C20)</f>
        <v>43780</v>
      </c>
      <c r="D21" s="311">
        <f>SUM(D19:D20)</f>
        <v>755870</v>
      </c>
      <c r="E21" s="305">
        <f>SUM(E19:E20)</f>
        <v>755870</v>
      </c>
      <c r="F21" s="161">
        <f>SUM(F19:F20)</f>
        <v>32536</v>
      </c>
      <c r="G21" s="161">
        <f>F21+D21</f>
        <v>788406</v>
      </c>
      <c r="H21" s="161">
        <f>SUM(H19:H20)</f>
        <v>52553.8</v>
      </c>
      <c r="I21" s="311">
        <f>SUM(I19:I20)</f>
        <v>840959.8</v>
      </c>
      <c r="J21" s="311">
        <f>SUM(J19:J20)</f>
        <v>831098</v>
      </c>
      <c r="K21" s="480">
        <f t="shared" si="1"/>
        <v>98.8273161214127</v>
      </c>
      <c r="L21" s="94"/>
      <c r="M21" s="93"/>
      <c r="N21" s="93"/>
      <c r="O21" s="9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15">
      <c r="A22" s="316"/>
      <c r="B22" s="12"/>
      <c r="C22" s="12"/>
      <c r="D22" s="99"/>
      <c r="E22" s="304"/>
      <c r="F22" s="12"/>
      <c r="G22" s="12">
        <f aca="true" t="shared" si="2" ref="G22:G29">F22+D22</f>
        <v>0</v>
      </c>
      <c r="H22" s="12"/>
      <c r="I22" s="315">
        <f aca="true" t="shared" si="3" ref="I22:J27">H22+F22</f>
        <v>0</v>
      </c>
      <c r="J22" s="315">
        <f t="shared" si="3"/>
        <v>0</v>
      </c>
      <c r="K22" s="479"/>
      <c r="L22" s="94"/>
      <c r="M22" s="93"/>
      <c r="N22" s="93"/>
      <c r="O22" s="9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14.25">
      <c r="A23" s="318"/>
      <c r="B23" s="13"/>
      <c r="C23" s="13"/>
      <c r="D23" s="317"/>
      <c r="E23" s="313"/>
      <c r="F23" s="13"/>
      <c r="G23" s="13">
        <f t="shared" si="2"/>
        <v>0</v>
      </c>
      <c r="H23" s="13"/>
      <c r="I23" s="315">
        <f t="shared" si="3"/>
        <v>0</v>
      </c>
      <c r="J23" s="315">
        <f t="shared" si="3"/>
        <v>0</v>
      </c>
      <c r="K23" s="479"/>
      <c r="L23" s="94"/>
      <c r="M23" s="93"/>
      <c r="N23" s="93"/>
      <c r="O23" s="9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14.25">
      <c r="A24" s="319" t="s">
        <v>10</v>
      </c>
      <c r="B24" s="161">
        <v>0</v>
      </c>
      <c r="C24" s="161">
        <v>0</v>
      </c>
      <c r="D24" s="311">
        <v>0</v>
      </c>
      <c r="E24" s="305" t="e">
        <f>príjmy!#REF!</f>
        <v>#REF!</v>
      </c>
      <c r="F24" s="161">
        <f>príjmy!H83</f>
        <v>20000</v>
      </c>
      <c r="G24" s="161">
        <f t="shared" si="2"/>
        <v>20000</v>
      </c>
      <c r="H24" s="161">
        <f>príjmy!J83</f>
        <v>-366</v>
      </c>
      <c r="I24" s="311">
        <f t="shared" si="3"/>
        <v>19634</v>
      </c>
      <c r="J24" s="311">
        <f>príjmy!L83</f>
        <v>19634</v>
      </c>
      <c r="K24" s="480">
        <f t="shared" si="1"/>
        <v>100</v>
      </c>
      <c r="L24" s="94"/>
      <c r="M24" s="93"/>
      <c r="N24" s="93"/>
      <c r="O24" s="9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15">
      <c r="A25" s="320"/>
      <c r="B25" s="12"/>
      <c r="C25" s="12"/>
      <c r="D25" s="99"/>
      <c r="E25" s="304"/>
      <c r="F25" s="12"/>
      <c r="G25" s="12">
        <f t="shared" si="2"/>
        <v>0</v>
      </c>
      <c r="H25" s="12"/>
      <c r="I25" s="12">
        <f t="shared" si="3"/>
        <v>0</v>
      </c>
      <c r="J25" s="12">
        <f t="shared" si="3"/>
        <v>0</v>
      </c>
      <c r="K25" s="474"/>
      <c r="L25" s="94"/>
      <c r="M25" s="93"/>
      <c r="N25" s="93"/>
      <c r="O25" s="9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15">
      <c r="A26" s="320"/>
      <c r="B26" s="12"/>
      <c r="C26" s="12"/>
      <c r="D26" s="99"/>
      <c r="E26" s="304"/>
      <c r="F26" s="12"/>
      <c r="G26" s="12">
        <f t="shared" si="2"/>
        <v>0</v>
      </c>
      <c r="H26" s="12"/>
      <c r="I26" s="12">
        <f t="shared" si="3"/>
        <v>0</v>
      </c>
      <c r="J26" s="12">
        <f t="shared" si="3"/>
        <v>0</v>
      </c>
      <c r="K26" s="474"/>
      <c r="L26" s="94"/>
      <c r="M26" s="93"/>
      <c r="N26" s="93"/>
      <c r="O26" s="9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14.25">
      <c r="A27" s="321"/>
      <c r="B27" s="13"/>
      <c r="C27" s="13"/>
      <c r="D27" s="317"/>
      <c r="E27" s="313"/>
      <c r="F27" s="13"/>
      <c r="G27" s="13">
        <f t="shared" si="2"/>
        <v>0</v>
      </c>
      <c r="H27" s="13"/>
      <c r="I27" s="13">
        <f t="shared" si="3"/>
        <v>0</v>
      </c>
      <c r="J27" s="13">
        <f t="shared" si="3"/>
        <v>0</v>
      </c>
      <c r="K27" s="481"/>
      <c r="L27" s="94"/>
      <c r="M27" s="93"/>
      <c r="N27" s="93"/>
      <c r="O27" s="93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14.25">
      <c r="A28" s="319" t="s">
        <v>58</v>
      </c>
      <c r="B28" s="161">
        <f>príjmy!E88</f>
        <v>22268</v>
      </c>
      <c r="C28" s="161">
        <f>príjmy!F88</f>
        <v>15800</v>
      </c>
      <c r="D28" s="311">
        <f>príjmy!G88</f>
        <v>38068</v>
      </c>
      <c r="E28" s="305">
        <f>príjmy!G88</f>
        <v>38068</v>
      </c>
      <c r="F28" s="161">
        <f>príjmy!H88</f>
        <v>6282</v>
      </c>
      <c r="G28" s="161">
        <f t="shared" si="2"/>
        <v>44350</v>
      </c>
      <c r="H28" s="161">
        <f>príjmy!J88</f>
        <v>-31046</v>
      </c>
      <c r="I28" s="311">
        <f>G28+H28</f>
        <v>13304</v>
      </c>
      <c r="J28" s="311">
        <f>príjmy!L88</f>
        <v>13304</v>
      </c>
      <c r="K28" s="480">
        <f t="shared" si="1"/>
        <v>100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15" thickBot="1">
      <c r="A29" s="322" t="s">
        <v>59</v>
      </c>
      <c r="B29" s="17">
        <f>B28+B24+B21</f>
        <v>734358</v>
      </c>
      <c r="C29" s="17">
        <f>C28+C24+C21</f>
        <v>59580</v>
      </c>
      <c r="D29" s="323">
        <f>D28+D24+D21</f>
        <v>793938</v>
      </c>
      <c r="E29" s="314" t="e">
        <f>E28+E24+E21</f>
        <v>#REF!</v>
      </c>
      <c r="F29" s="17">
        <f>F21+F24+F28</f>
        <v>58818</v>
      </c>
      <c r="G29" s="17">
        <f t="shared" si="2"/>
        <v>852756</v>
      </c>
      <c r="H29" s="17">
        <f>H21+H24+H28</f>
        <v>21141.800000000003</v>
      </c>
      <c r="I29" s="323">
        <f>G29+H29</f>
        <v>873897.8</v>
      </c>
      <c r="J29" s="323">
        <f>J21+J24+J28</f>
        <v>864036</v>
      </c>
      <c r="K29" s="482">
        <f t="shared" si="1"/>
        <v>98.8715156394718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2:36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2:36" ht="13.5" thickBo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4.25">
      <c r="A32" s="6" t="s">
        <v>12</v>
      </c>
      <c r="B32" s="18">
        <f aca="true" t="shared" si="4" ref="B32:G32">B29</f>
        <v>734358</v>
      </c>
      <c r="C32" s="18">
        <f t="shared" si="4"/>
        <v>59580</v>
      </c>
      <c r="D32" s="19">
        <f t="shared" si="4"/>
        <v>793938</v>
      </c>
      <c r="E32" s="19" t="e">
        <f t="shared" si="4"/>
        <v>#REF!</v>
      </c>
      <c r="F32" s="18">
        <f t="shared" si="4"/>
        <v>58818</v>
      </c>
      <c r="G32" s="19">
        <f t="shared" si="4"/>
        <v>852756</v>
      </c>
      <c r="H32" s="18">
        <f>H29</f>
        <v>21141.800000000003</v>
      </c>
      <c r="I32" s="19">
        <f>I29</f>
        <v>873897.8</v>
      </c>
      <c r="J32" s="19">
        <f>J29</f>
        <v>864036</v>
      </c>
      <c r="K32" s="483">
        <f t="shared" si="1"/>
        <v>98.8715156394718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15" thickBot="1">
      <c r="A33" s="7" t="s">
        <v>7</v>
      </c>
      <c r="B33" s="395">
        <f aca="true" t="shared" si="5" ref="B33:G33">B14</f>
        <v>734358</v>
      </c>
      <c r="C33" s="395">
        <f t="shared" si="5"/>
        <v>67770</v>
      </c>
      <c r="D33" s="20">
        <f t="shared" si="5"/>
        <v>802128</v>
      </c>
      <c r="E33" s="20">
        <f t="shared" si="5"/>
        <v>76500</v>
      </c>
      <c r="F33" s="395">
        <f t="shared" si="5"/>
        <v>49458</v>
      </c>
      <c r="G33" s="20">
        <f t="shared" si="5"/>
        <v>851586</v>
      </c>
      <c r="H33" s="395">
        <f>H14</f>
        <v>19493</v>
      </c>
      <c r="I33" s="20">
        <f>I14</f>
        <v>871079</v>
      </c>
      <c r="J33" s="20">
        <f>J8+J10+J13</f>
        <v>854695</v>
      </c>
      <c r="K33" s="484">
        <f t="shared" si="1"/>
        <v>98.11911433980156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7:11" ht="12.75">
      <c r="G34" s="398"/>
      <c r="H34" s="398"/>
      <c r="I34" s="398"/>
      <c r="J34" s="398"/>
      <c r="K34" s="398"/>
    </row>
    <row r="35" spans="7:11" ht="12.75">
      <c r="G35" s="398"/>
      <c r="I35" s="398"/>
      <c r="J35" s="398"/>
      <c r="K35" s="398"/>
    </row>
    <row r="36" spans="10:11" ht="12.75">
      <c r="J36" s="398"/>
      <c r="K36" s="398"/>
    </row>
    <row r="41" ht="12.75">
      <c r="B41" t="s">
        <v>369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Prednosta</cp:lastModifiedBy>
  <cp:lastPrinted>2017-04-27T12:10:19Z</cp:lastPrinted>
  <dcterms:created xsi:type="dcterms:W3CDTF">2007-11-27T07:38:22Z</dcterms:created>
  <dcterms:modified xsi:type="dcterms:W3CDTF">2017-05-24T07:48:10Z</dcterms:modified>
  <cp:category/>
  <cp:version/>
  <cp:contentType/>
  <cp:contentStatus/>
</cp:coreProperties>
</file>