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4112015\"/>
    </mc:Choice>
  </mc:AlternateContent>
  <bookViews>
    <workbookView xWindow="0" yWindow="0" windowWidth="17970" windowHeight="5535"/>
  </bookViews>
  <sheets>
    <sheet name="I.strana" sheetId="13" r:id="rId1"/>
    <sheet name="príjmy" sheetId="5" r:id="rId2"/>
    <sheet name="bezne výdavky" sheetId="8" r:id="rId3"/>
    <sheet name="Kap.výd" sheetId="11" r:id="rId4"/>
    <sheet name="Rekapitulácia" sheetId="12" r:id="rId5"/>
  </sheets>
  <definedNames>
    <definedName name="_xlnm._FilterDatabase" localSheetId="2" hidden="1">'bezne výdavky'!$A$7:$G$9</definedName>
    <definedName name="_xlnm.Print_Area" localSheetId="2">'bezne výdavky'!$A$1:$K$300</definedName>
    <definedName name="_xlnm.Print_Area" localSheetId="3">Kap.výd!$A$1:$K$29</definedName>
    <definedName name="_xlnm.Print_Area" localSheetId="1">príjmy!$A$1:$J$80</definedName>
    <definedName name="_xlnm.Print_Area" localSheetId="4">Rekapitulácia!$A$3:$I$38</definedName>
  </definedNames>
  <calcPr calcId="152511"/>
</workbook>
</file>

<file path=xl/calcChain.xml><?xml version="1.0" encoding="utf-8"?>
<calcChain xmlns="http://schemas.openxmlformats.org/spreadsheetml/2006/main">
  <c r="K248" i="8" l="1"/>
  <c r="J207" i="8"/>
  <c r="J298" i="8"/>
  <c r="H11" i="12"/>
  <c r="I11" i="12"/>
  <c r="J56" i="5"/>
  <c r="K296" i="8"/>
  <c r="K297" i="8"/>
  <c r="K298" i="8"/>
  <c r="K295" i="8"/>
  <c r="K237" i="8"/>
  <c r="H26" i="12"/>
  <c r="K16" i="11"/>
  <c r="K15" i="11"/>
  <c r="K27" i="11"/>
  <c r="K26" i="11"/>
  <c r="K28" i="11"/>
  <c r="J28" i="11"/>
  <c r="H18" i="12"/>
  <c r="J20" i="11"/>
  <c r="H14" i="12"/>
  <c r="K291" i="8"/>
  <c r="K269" i="8"/>
  <c r="K260" i="8"/>
  <c r="K219" i="8"/>
  <c r="K197" i="8"/>
  <c r="K186" i="8"/>
  <c r="K148" i="8"/>
  <c r="K97" i="8"/>
  <c r="K76" i="8"/>
  <c r="H10" i="12"/>
  <c r="J275" i="8"/>
  <c r="J246" i="8"/>
  <c r="J231" i="8"/>
  <c r="J201" i="8"/>
  <c r="J188" i="8"/>
  <c r="J186" i="8"/>
  <c r="J175" i="8"/>
  <c r="J173" i="8"/>
  <c r="J164" i="8"/>
  <c r="J160" i="8"/>
  <c r="J155" i="8"/>
  <c r="J150" i="8"/>
  <c r="J148" i="8"/>
  <c r="J129" i="8"/>
  <c r="J125" i="8"/>
  <c r="J120" i="8"/>
  <c r="J111" i="8"/>
  <c r="J103" i="8"/>
  <c r="J100" i="8"/>
  <c r="J89" i="8"/>
  <c r="J78" i="8"/>
  <c r="J76" i="8"/>
  <c r="J65" i="5"/>
  <c r="I78" i="5"/>
  <c r="H33" i="12"/>
  <c r="I73" i="5"/>
  <c r="H30" i="12"/>
  <c r="I49" i="5"/>
  <c r="I47" i="5"/>
  <c r="I16" i="5"/>
  <c r="H20" i="5"/>
  <c r="J20" i="5"/>
  <c r="I267" i="8"/>
  <c r="K267" i="8"/>
  <c r="I74" i="8"/>
  <c r="K74" i="8"/>
  <c r="G192" i="8"/>
  <c r="I192" i="8"/>
  <c r="K192" i="8"/>
  <c r="H20" i="11"/>
  <c r="F14" i="12"/>
  <c r="I228" i="8"/>
  <c r="K228" i="8"/>
  <c r="I222" i="8"/>
  <c r="K222" i="8"/>
  <c r="I218" i="8"/>
  <c r="K218" i="8"/>
  <c r="I118" i="8"/>
  <c r="K118" i="8"/>
  <c r="I73" i="8"/>
  <c r="K73" i="8"/>
  <c r="I12" i="8"/>
  <c r="K12" i="8"/>
  <c r="H65" i="5"/>
  <c r="H275" i="8"/>
  <c r="H286" i="8"/>
  <c r="F10" i="12"/>
  <c r="I265" i="8"/>
  <c r="K265" i="8"/>
  <c r="I221" i="8"/>
  <c r="K221" i="8"/>
  <c r="I42" i="8"/>
  <c r="K42" i="8"/>
  <c r="F26" i="12"/>
  <c r="I18" i="11"/>
  <c r="K18" i="11"/>
  <c r="H111" i="8"/>
  <c r="I112" i="8"/>
  <c r="K112" i="8"/>
  <c r="I113" i="8"/>
  <c r="G49" i="5"/>
  <c r="H68" i="5"/>
  <c r="J68" i="5"/>
  <c r="I28" i="11"/>
  <c r="H28" i="11"/>
  <c r="F18" i="12"/>
  <c r="I281" i="8"/>
  <c r="K281" i="8"/>
  <c r="I251" i="8"/>
  <c r="K251" i="8"/>
  <c r="I14" i="11"/>
  <c r="K14" i="11"/>
  <c r="I196" i="8"/>
  <c r="K196" i="8"/>
  <c r="I157" i="8"/>
  <c r="K157" i="8"/>
  <c r="I19" i="11"/>
  <c r="K19" i="11"/>
  <c r="I50" i="8"/>
  <c r="K50" i="8"/>
  <c r="H246" i="8"/>
  <c r="H206" i="8"/>
  <c r="H231" i="8"/>
  <c r="H207" i="8"/>
  <c r="H201" i="8"/>
  <c r="H188" i="8"/>
  <c r="I186" i="8"/>
  <c r="H186" i="8"/>
  <c r="H175" i="8"/>
  <c r="H173" i="8"/>
  <c r="H164" i="8"/>
  <c r="H160" i="8"/>
  <c r="H155" i="8"/>
  <c r="H150" i="8"/>
  <c r="I148" i="8"/>
  <c r="H148" i="8"/>
  <c r="H129" i="8"/>
  <c r="H125" i="8"/>
  <c r="H120" i="8"/>
  <c r="H103" i="8"/>
  <c r="H100" i="8"/>
  <c r="I97" i="8"/>
  <c r="H89" i="8"/>
  <c r="H78" i="8"/>
  <c r="I76" i="8"/>
  <c r="H76" i="8"/>
  <c r="H71" i="5"/>
  <c r="J71" i="5"/>
  <c r="G78" i="5"/>
  <c r="F33" i="12"/>
  <c r="G73" i="5"/>
  <c r="F30" i="12"/>
  <c r="G47" i="5"/>
  <c r="G16" i="5"/>
  <c r="F111" i="8"/>
  <c r="G97" i="8"/>
  <c r="G89" i="8"/>
  <c r="G59" i="8"/>
  <c r="I59" i="8"/>
  <c r="K59" i="8"/>
  <c r="G11" i="11"/>
  <c r="G20" i="11"/>
  <c r="I11" i="11"/>
  <c r="K11" i="11"/>
  <c r="G273" i="8"/>
  <c r="I273" i="8"/>
  <c r="K273" i="8"/>
  <c r="G224" i="8"/>
  <c r="I224" i="8"/>
  <c r="K224" i="8"/>
  <c r="G145" i="8"/>
  <c r="I145" i="8"/>
  <c r="K145" i="8"/>
  <c r="G284" i="8"/>
  <c r="I284" i="8"/>
  <c r="K284" i="8"/>
  <c r="F78" i="8"/>
  <c r="G88" i="8"/>
  <c r="I88" i="8"/>
  <c r="K88" i="8"/>
  <c r="G87" i="8"/>
  <c r="I87" i="8"/>
  <c r="K87" i="8"/>
  <c r="G80" i="8"/>
  <c r="I80" i="8"/>
  <c r="K80" i="8"/>
  <c r="G81" i="8"/>
  <c r="G82" i="8"/>
  <c r="I82" i="8"/>
  <c r="K82" i="8"/>
  <c r="G83" i="8"/>
  <c r="I83" i="8"/>
  <c r="K83" i="8"/>
  <c r="G84" i="8"/>
  <c r="I84" i="8"/>
  <c r="K84" i="8"/>
  <c r="G85" i="8"/>
  <c r="I85" i="8"/>
  <c r="K85" i="8"/>
  <c r="G86" i="8"/>
  <c r="I86" i="8"/>
  <c r="K86" i="8"/>
  <c r="G79" i="8"/>
  <c r="G17" i="11"/>
  <c r="I17" i="11"/>
  <c r="K17" i="11"/>
  <c r="G13" i="11"/>
  <c r="I13" i="11"/>
  <c r="K13" i="11"/>
  <c r="K20" i="11"/>
  <c r="G10" i="11"/>
  <c r="I10" i="11"/>
  <c r="G109" i="8"/>
  <c r="I109" i="8"/>
  <c r="K109" i="8"/>
  <c r="G56" i="8"/>
  <c r="I56" i="8"/>
  <c r="K56" i="8"/>
  <c r="F20" i="11"/>
  <c r="C14" i="12"/>
  <c r="C10" i="12"/>
  <c r="G286" i="8"/>
  <c r="D10" i="12"/>
  <c r="G10" i="12"/>
  <c r="G263" i="8"/>
  <c r="I263" i="8"/>
  <c r="K263" i="8"/>
  <c r="G256" i="8"/>
  <c r="I256" i="8"/>
  <c r="K256" i="8"/>
  <c r="F64" i="5"/>
  <c r="H64" i="5"/>
  <c r="J64" i="5"/>
  <c r="F175" i="8"/>
  <c r="E175" i="8"/>
  <c r="F79" i="5"/>
  <c r="E26" i="12"/>
  <c r="B10" i="12"/>
  <c r="E12" i="12"/>
  <c r="B18" i="12"/>
  <c r="C18" i="12"/>
  <c r="D18" i="12"/>
  <c r="E18" i="12"/>
  <c r="B26" i="12"/>
  <c r="C26" i="12"/>
  <c r="G9" i="11"/>
  <c r="I9" i="11"/>
  <c r="K9" i="11"/>
  <c r="G12" i="11"/>
  <c r="I12" i="11"/>
  <c r="K12" i="11"/>
  <c r="E20" i="11"/>
  <c r="B14" i="12"/>
  <c r="E28" i="11"/>
  <c r="F28" i="11"/>
  <c r="G28" i="11"/>
  <c r="E5" i="8"/>
  <c r="F5" i="8"/>
  <c r="G7" i="8"/>
  <c r="G8" i="8"/>
  <c r="I8" i="8"/>
  <c r="K8" i="8"/>
  <c r="G9" i="8"/>
  <c r="I9" i="8"/>
  <c r="K9" i="8"/>
  <c r="G10" i="8"/>
  <c r="I10" i="8"/>
  <c r="K10" i="8"/>
  <c r="G11" i="8"/>
  <c r="I11" i="8"/>
  <c r="K11" i="8"/>
  <c r="G13" i="8"/>
  <c r="I13" i="8"/>
  <c r="K13" i="8"/>
  <c r="G14" i="8"/>
  <c r="I14" i="8"/>
  <c r="K14" i="8"/>
  <c r="G15" i="8"/>
  <c r="I15" i="8"/>
  <c r="K15" i="8"/>
  <c r="G16" i="8"/>
  <c r="I16" i="8"/>
  <c r="K16" i="8"/>
  <c r="G17" i="8"/>
  <c r="I17" i="8"/>
  <c r="K17" i="8"/>
  <c r="G18" i="8"/>
  <c r="I18" i="8"/>
  <c r="K18" i="8"/>
  <c r="G19" i="8"/>
  <c r="I19" i="8"/>
  <c r="K19" i="8"/>
  <c r="G20" i="8"/>
  <c r="I20" i="8"/>
  <c r="K20" i="8"/>
  <c r="G21" i="8"/>
  <c r="I21" i="8"/>
  <c r="K21" i="8"/>
  <c r="G22" i="8"/>
  <c r="I22" i="8"/>
  <c r="K22" i="8"/>
  <c r="G23" i="8"/>
  <c r="I23" i="8"/>
  <c r="K23" i="8"/>
  <c r="G24" i="8"/>
  <c r="I24" i="8"/>
  <c r="K24" i="8"/>
  <c r="G25" i="8"/>
  <c r="I25" i="8"/>
  <c r="K25" i="8"/>
  <c r="G26" i="8"/>
  <c r="I26" i="8"/>
  <c r="K26" i="8"/>
  <c r="G27" i="8"/>
  <c r="I27" i="8"/>
  <c r="K27" i="8"/>
  <c r="G28" i="8"/>
  <c r="I28" i="8"/>
  <c r="K28" i="8"/>
  <c r="G29" i="8"/>
  <c r="I29" i="8"/>
  <c r="K29" i="8"/>
  <c r="G30" i="8"/>
  <c r="I30" i="8"/>
  <c r="K30" i="8"/>
  <c r="G31" i="8"/>
  <c r="I31" i="8"/>
  <c r="K31" i="8"/>
  <c r="G32" i="8"/>
  <c r="I32" i="8"/>
  <c r="K32" i="8"/>
  <c r="G33" i="8"/>
  <c r="I33" i="8"/>
  <c r="K33" i="8"/>
  <c r="G34" i="8"/>
  <c r="I34" i="8"/>
  <c r="K34" i="8"/>
  <c r="G35" i="8"/>
  <c r="I35" i="8"/>
  <c r="K35" i="8"/>
  <c r="G36" i="8"/>
  <c r="I36" i="8"/>
  <c r="K36" i="8"/>
  <c r="G38" i="8"/>
  <c r="I38" i="8"/>
  <c r="K38" i="8"/>
  <c r="G39" i="8"/>
  <c r="I39" i="8"/>
  <c r="K39" i="8"/>
  <c r="G40" i="8"/>
  <c r="I40" i="8"/>
  <c r="K40" i="8"/>
  <c r="G41" i="8"/>
  <c r="I41" i="8"/>
  <c r="K41" i="8"/>
  <c r="G43" i="8"/>
  <c r="I43" i="8"/>
  <c r="K43" i="8"/>
  <c r="G44" i="8"/>
  <c r="I44" i="8"/>
  <c r="K44" i="8"/>
  <c r="G45" i="8"/>
  <c r="I45" i="8"/>
  <c r="K45" i="8"/>
  <c r="G46" i="8"/>
  <c r="I46" i="8"/>
  <c r="K46" i="8"/>
  <c r="G47" i="8"/>
  <c r="I47" i="8"/>
  <c r="K47" i="8"/>
  <c r="G48" i="8"/>
  <c r="I48" i="8"/>
  <c r="K48" i="8"/>
  <c r="G49" i="8"/>
  <c r="I49" i="8"/>
  <c r="K49" i="8"/>
  <c r="G51" i="8"/>
  <c r="I51" i="8"/>
  <c r="K51" i="8"/>
  <c r="G52" i="8"/>
  <c r="I52" i="8"/>
  <c r="K52" i="8"/>
  <c r="G53" i="8"/>
  <c r="I53" i="8"/>
  <c r="K53" i="8"/>
  <c r="G54" i="8"/>
  <c r="I54" i="8"/>
  <c r="K54" i="8"/>
  <c r="G55" i="8"/>
  <c r="I55" i="8"/>
  <c r="K55" i="8"/>
  <c r="G57" i="8"/>
  <c r="I57" i="8"/>
  <c r="K57" i="8"/>
  <c r="G58" i="8"/>
  <c r="I58" i="8"/>
  <c r="K58" i="8"/>
  <c r="G60" i="8"/>
  <c r="I60" i="8"/>
  <c r="K60" i="8"/>
  <c r="G61" i="8"/>
  <c r="I61" i="8"/>
  <c r="K61" i="8"/>
  <c r="G62" i="8"/>
  <c r="I62" i="8"/>
  <c r="K62" i="8"/>
  <c r="G63" i="8"/>
  <c r="I63" i="8"/>
  <c r="K63" i="8"/>
  <c r="G64" i="8"/>
  <c r="I64" i="8"/>
  <c r="K64" i="8"/>
  <c r="G65" i="8"/>
  <c r="I65" i="8"/>
  <c r="K65" i="8"/>
  <c r="G66" i="8"/>
  <c r="I66" i="8"/>
  <c r="K66" i="8"/>
  <c r="G67" i="8"/>
  <c r="I67" i="8"/>
  <c r="K67" i="8"/>
  <c r="G68" i="8"/>
  <c r="I68" i="8"/>
  <c r="K68" i="8"/>
  <c r="G69" i="8"/>
  <c r="I69" i="8"/>
  <c r="K69" i="8"/>
  <c r="G70" i="8"/>
  <c r="H70" i="8"/>
  <c r="H5" i="8"/>
  <c r="H285" i="8"/>
  <c r="G71" i="8"/>
  <c r="I71" i="8"/>
  <c r="K71" i="8"/>
  <c r="G72" i="8"/>
  <c r="I72" i="8"/>
  <c r="K72" i="8"/>
  <c r="E76" i="8"/>
  <c r="F76" i="8"/>
  <c r="G76" i="8"/>
  <c r="E89" i="8"/>
  <c r="F89" i="8"/>
  <c r="G90" i="8"/>
  <c r="I90" i="8"/>
  <c r="K90" i="8"/>
  <c r="G91" i="8"/>
  <c r="I91" i="8"/>
  <c r="G92" i="8"/>
  <c r="I92" i="8"/>
  <c r="K92" i="8"/>
  <c r="G93" i="8"/>
  <c r="I93" i="8"/>
  <c r="K93" i="8"/>
  <c r="G94" i="8"/>
  <c r="I94" i="8"/>
  <c r="K94" i="8"/>
  <c r="G95" i="8"/>
  <c r="I95" i="8"/>
  <c r="K95" i="8"/>
  <c r="G96" i="8"/>
  <c r="I96" i="8"/>
  <c r="K96" i="8"/>
  <c r="G98" i="8"/>
  <c r="I98" i="8"/>
  <c r="K98" i="8"/>
  <c r="G99" i="8"/>
  <c r="I99" i="8"/>
  <c r="K99" i="8"/>
  <c r="E100" i="8"/>
  <c r="F100" i="8"/>
  <c r="G101" i="8"/>
  <c r="I101" i="8"/>
  <c r="G102" i="8"/>
  <c r="I102" i="8"/>
  <c r="K102" i="8"/>
  <c r="E103" i="8"/>
  <c r="F103" i="8"/>
  <c r="G104" i="8"/>
  <c r="I104" i="8"/>
  <c r="G105" i="8"/>
  <c r="I105" i="8"/>
  <c r="K105" i="8"/>
  <c r="G106" i="8"/>
  <c r="I106" i="8"/>
  <c r="K106" i="8"/>
  <c r="G107" i="8"/>
  <c r="I107" i="8"/>
  <c r="K107" i="8"/>
  <c r="G108" i="8"/>
  <c r="I108" i="8"/>
  <c r="K108" i="8"/>
  <c r="G110" i="8"/>
  <c r="I110" i="8"/>
  <c r="E111" i="8"/>
  <c r="G114" i="8"/>
  <c r="G111" i="8"/>
  <c r="I114" i="8"/>
  <c r="G115" i="8"/>
  <c r="I115" i="8"/>
  <c r="K115" i="8"/>
  <c r="G117" i="8"/>
  <c r="I117" i="8"/>
  <c r="K117" i="8"/>
  <c r="E120" i="8"/>
  <c r="F120" i="8"/>
  <c r="G121" i="8"/>
  <c r="I121" i="8"/>
  <c r="K121" i="8"/>
  <c r="G122" i="8"/>
  <c r="I122" i="8"/>
  <c r="K122" i="8"/>
  <c r="G123" i="8"/>
  <c r="G120" i="8"/>
  <c r="I123" i="8"/>
  <c r="K123" i="8"/>
  <c r="G124" i="8"/>
  <c r="I124" i="8"/>
  <c r="K124" i="8"/>
  <c r="E125" i="8"/>
  <c r="F125" i="8"/>
  <c r="G126" i="8"/>
  <c r="I126" i="8"/>
  <c r="K126" i="8"/>
  <c r="K125" i="8"/>
  <c r="G127" i="8"/>
  <c r="I127" i="8"/>
  <c r="K127" i="8"/>
  <c r="G128" i="8"/>
  <c r="I128" i="8"/>
  <c r="K128" i="8"/>
  <c r="E129" i="8"/>
  <c r="F129" i="8"/>
  <c r="G130" i="8"/>
  <c r="G131" i="8"/>
  <c r="I131" i="8"/>
  <c r="K131" i="8"/>
  <c r="G132" i="8"/>
  <c r="I132" i="8"/>
  <c r="K132" i="8"/>
  <c r="G133" i="8"/>
  <c r="I133" i="8"/>
  <c r="K133" i="8"/>
  <c r="G135" i="8"/>
  <c r="I135" i="8"/>
  <c r="K135" i="8"/>
  <c r="G136" i="8"/>
  <c r="I136" i="8"/>
  <c r="K136" i="8"/>
  <c r="G137" i="8"/>
  <c r="I137" i="8"/>
  <c r="K137" i="8"/>
  <c r="G138" i="8"/>
  <c r="I138" i="8"/>
  <c r="K138" i="8"/>
  <c r="G139" i="8"/>
  <c r="I139" i="8"/>
  <c r="K139" i="8"/>
  <c r="G140" i="8"/>
  <c r="I140" i="8"/>
  <c r="K140" i="8"/>
  <c r="G141" i="8"/>
  <c r="I141" i="8"/>
  <c r="K141" i="8"/>
  <c r="G142" i="8"/>
  <c r="I142" i="8"/>
  <c r="K142" i="8"/>
  <c r="G143" i="8"/>
  <c r="I143" i="8"/>
  <c r="K143" i="8"/>
  <c r="G144" i="8"/>
  <c r="I144" i="8"/>
  <c r="K144" i="8"/>
  <c r="G147" i="8"/>
  <c r="I147" i="8"/>
  <c r="K147" i="8"/>
  <c r="E148" i="8"/>
  <c r="F148" i="8"/>
  <c r="G148" i="8"/>
  <c r="E150" i="8"/>
  <c r="F150" i="8"/>
  <c r="G151" i="8"/>
  <c r="I151" i="8"/>
  <c r="K151" i="8"/>
  <c r="K150" i="8"/>
  <c r="G152" i="8"/>
  <c r="I152" i="8"/>
  <c r="K152" i="8"/>
  <c r="G153" i="8"/>
  <c r="G154" i="8"/>
  <c r="I154" i="8"/>
  <c r="K154" i="8"/>
  <c r="E155" i="8"/>
  <c r="F155" i="8"/>
  <c r="G156" i="8"/>
  <c r="G158" i="8"/>
  <c r="G155" i="8"/>
  <c r="G159" i="8"/>
  <c r="I159" i="8"/>
  <c r="K159" i="8"/>
  <c r="E160" i="8"/>
  <c r="F160" i="8"/>
  <c r="G161" i="8"/>
  <c r="E164" i="8"/>
  <c r="F164" i="8"/>
  <c r="G165" i="8"/>
  <c r="G166" i="8"/>
  <c r="I166" i="8"/>
  <c r="G167" i="8"/>
  <c r="I167" i="8"/>
  <c r="K167" i="8"/>
  <c r="G168" i="8"/>
  <c r="I168" i="8"/>
  <c r="K168" i="8"/>
  <c r="G169" i="8"/>
  <c r="I169" i="8"/>
  <c r="K169" i="8"/>
  <c r="G170" i="8"/>
  <c r="I170" i="8"/>
  <c r="K170" i="8"/>
  <c r="G171" i="8"/>
  <c r="I171" i="8"/>
  <c r="K171" i="8"/>
  <c r="G172" i="8"/>
  <c r="I172" i="8"/>
  <c r="K172" i="8"/>
  <c r="E173" i="8"/>
  <c r="F173" i="8"/>
  <c r="G174" i="8"/>
  <c r="G173" i="8"/>
  <c r="G176" i="8"/>
  <c r="I176" i="8"/>
  <c r="K176" i="8"/>
  <c r="G177" i="8"/>
  <c r="I177" i="8"/>
  <c r="K177" i="8"/>
  <c r="G178" i="8"/>
  <c r="I178" i="8"/>
  <c r="K178" i="8"/>
  <c r="G179" i="8"/>
  <c r="I179" i="8"/>
  <c r="K179" i="8"/>
  <c r="G180" i="8"/>
  <c r="I180" i="8"/>
  <c r="K180" i="8"/>
  <c r="G181" i="8"/>
  <c r="I181" i="8"/>
  <c r="K181" i="8"/>
  <c r="G182" i="8"/>
  <c r="I182" i="8"/>
  <c r="K182" i="8"/>
  <c r="G183" i="8"/>
  <c r="I183" i="8"/>
  <c r="G185" i="8"/>
  <c r="I185" i="8"/>
  <c r="K185" i="8"/>
  <c r="E186" i="8"/>
  <c r="F186" i="8"/>
  <c r="G186" i="8"/>
  <c r="E188" i="8"/>
  <c r="F188" i="8"/>
  <c r="G189" i="8"/>
  <c r="I189" i="8"/>
  <c r="I188" i="8"/>
  <c r="G190" i="8"/>
  <c r="I190" i="8"/>
  <c r="K190" i="8"/>
  <c r="G191" i="8"/>
  <c r="I191" i="8"/>
  <c r="K191" i="8"/>
  <c r="G193" i="8"/>
  <c r="I193" i="8"/>
  <c r="K193" i="8"/>
  <c r="G194" i="8"/>
  <c r="I194" i="8"/>
  <c r="K194" i="8"/>
  <c r="G195" i="8"/>
  <c r="I195" i="8"/>
  <c r="K195" i="8"/>
  <c r="G198" i="8"/>
  <c r="I198" i="8"/>
  <c r="K198" i="8"/>
  <c r="G199" i="8"/>
  <c r="I199" i="8"/>
  <c r="K199" i="8"/>
  <c r="G200" i="8"/>
  <c r="I200" i="8"/>
  <c r="K200" i="8"/>
  <c r="E201" i="8"/>
  <c r="F201" i="8"/>
  <c r="G202" i="8"/>
  <c r="I202" i="8"/>
  <c r="K202" i="8"/>
  <c r="G203" i="8"/>
  <c r="G201" i="8"/>
  <c r="E204" i="8"/>
  <c r="G204" i="8"/>
  <c r="I204" i="8"/>
  <c r="K204" i="8"/>
  <c r="G205" i="8"/>
  <c r="I205" i="8"/>
  <c r="K205" i="8"/>
  <c r="E207" i="8"/>
  <c r="F207" i="8"/>
  <c r="G208" i="8"/>
  <c r="I208" i="8"/>
  <c r="G209" i="8"/>
  <c r="I209" i="8"/>
  <c r="K209" i="8"/>
  <c r="G210" i="8"/>
  <c r="I210" i="8"/>
  <c r="K210" i="8"/>
  <c r="G211" i="8"/>
  <c r="I211" i="8"/>
  <c r="K211" i="8"/>
  <c r="G212" i="8"/>
  <c r="I212" i="8"/>
  <c r="K212" i="8"/>
  <c r="G213" i="8"/>
  <c r="I213" i="8"/>
  <c r="K213" i="8"/>
  <c r="G214" i="8"/>
  <c r="I214" i="8"/>
  <c r="K214" i="8"/>
  <c r="G215" i="8"/>
  <c r="I215" i="8"/>
  <c r="K215" i="8"/>
  <c r="G216" i="8"/>
  <c r="I216" i="8"/>
  <c r="K216" i="8"/>
  <c r="G217" i="8"/>
  <c r="I217" i="8"/>
  <c r="K217" i="8"/>
  <c r="G220" i="8"/>
  <c r="I220" i="8"/>
  <c r="K220" i="8"/>
  <c r="G223" i="8"/>
  <c r="I223" i="8"/>
  <c r="K223" i="8"/>
  <c r="G225" i="8"/>
  <c r="I225" i="8"/>
  <c r="K225" i="8"/>
  <c r="G226" i="8"/>
  <c r="I226" i="8"/>
  <c r="K226" i="8"/>
  <c r="G227" i="8"/>
  <c r="I227" i="8"/>
  <c r="K227" i="8"/>
  <c r="G229" i="8"/>
  <c r="I229" i="8"/>
  <c r="K229" i="8"/>
  <c r="G230" i="8"/>
  <c r="I230" i="8"/>
  <c r="K230" i="8"/>
  <c r="E231" i="8"/>
  <c r="F231" i="8"/>
  <c r="G232" i="8"/>
  <c r="I232" i="8"/>
  <c r="G233" i="8"/>
  <c r="I233" i="8"/>
  <c r="K233" i="8"/>
  <c r="G234" i="8"/>
  <c r="I234" i="8"/>
  <c r="K234" i="8"/>
  <c r="G235" i="8"/>
  <c r="I235" i="8"/>
  <c r="K235" i="8"/>
  <c r="G236" i="8"/>
  <c r="I236" i="8"/>
  <c r="K236" i="8"/>
  <c r="G238" i="8"/>
  <c r="I238" i="8"/>
  <c r="K238" i="8"/>
  <c r="G239" i="8"/>
  <c r="I239" i="8"/>
  <c r="K239" i="8"/>
  <c r="G241" i="8"/>
  <c r="I241" i="8"/>
  <c r="K241" i="8"/>
  <c r="G243" i="8"/>
  <c r="I243" i="8"/>
  <c r="K243" i="8"/>
  <c r="G244" i="8"/>
  <c r="I244" i="8"/>
  <c r="K244" i="8"/>
  <c r="G245" i="8"/>
  <c r="I245" i="8"/>
  <c r="K245" i="8"/>
  <c r="E246" i="8"/>
  <c r="E206" i="8"/>
  <c r="F246" i="8"/>
  <c r="G247" i="8"/>
  <c r="G249" i="8"/>
  <c r="I249" i="8"/>
  <c r="K249" i="8"/>
  <c r="G250" i="8"/>
  <c r="I250" i="8"/>
  <c r="K250" i="8"/>
  <c r="G252" i="8"/>
  <c r="I252" i="8"/>
  <c r="K252" i="8"/>
  <c r="G253" i="8"/>
  <c r="I253" i="8"/>
  <c r="K253" i="8"/>
  <c r="G254" i="8"/>
  <c r="I254" i="8"/>
  <c r="K254" i="8"/>
  <c r="G255" i="8"/>
  <c r="I255" i="8"/>
  <c r="K255" i="8"/>
  <c r="G257" i="8"/>
  <c r="I257" i="8"/>
  <c r="K257" i="8"/>
  <c r="G258" i="8"/>
  <c r="I258" i="8"/>
  <c r="K258" i="8"/>
  <c r="G259" i="8"/>
  <c r="I259" i="8"/>
  <c r="K259" i="8"/>
  <c r="G261" i="8"/>
  <c r="I261" i="8"/>
  <c r="K261" i="8"/>
  <c r="G262" i="8"/>
  <c r="I262" i="8"/>
  <c r="K262" i="8"/>
  <c r="G264" i="8"/>
  <c r="I264" i="8"/>
  <c r="K264" i="8"/>
  <c r="G266" i="8"/>
  <c r="I266" i="8"/>
  <c r="K266" i="8"/>
  <c r="G268" i="8"/>
  <c r="I268" i="8"/>
  <c r="K268" i="8"/>
  <c r="G270" i="8"/>
  <c r="I270" i="8"/>
  <c r="K270" i="8"/>
  <c r="G271" i="8"/>
  <c r="I271" i="8"/>
  <c r="K271" i="8"/>
  <c r="G272" i="8"/>
  <c r="I272" i="8"/>
  <c r="K272" i="8"/>
  <c r="G274" i="8"/>
  <c r="I274" i="8"/>
  <c r="K274" i="8"/>
  <c r="E275" i="8"/>
  <c r="F275" i="8"/>
  <c r="G276" i="8"/>
  <c r="I276" i="8"/>
  <c r="G277" i="8"/>
  <c r="I277" i="8"/>
  <c r="K277" i="8"/>
  <c r="G278" i="8"/>
  <c r="I278" i="8"/>
  <c r="G279" i="8"/>
  <c r="I279" i="8"/>
  <c r="K279" i="8"/>
  <c r="G280" i="8"/>
  <c r="I280" i="8"/>
  <c r="K280" i="8"/>
  <c r="G283" i="8"/>
  <c r="I283" i="8"/>
  <c r="K283" i="8"/>
  <c r="F7" i="5"/>
  <c r="H7" i="5"/>
  <c r="J7" i="5"/>
  <c r="F8" i="5"/>
  <c r="H8" i="5"/>
  <c r="F9" i="5"/>
  <c r="H9" i="5"/>
  <c r="J9" i="5"/>
  <c r="F10" i="5"/>
  <c r="H10" i="5"/>
  <c r="J10" i="5"/>
  <c r="F13" i="5"/>
  <c r="H13" i="5"/>
  <c r="J13" i="5"/>
  <c r="F14" i="5"/>
  <c r="H14" i="5"/>
  <c r="J14" i="5"/>
  <c r="F15" i="5"/>
  <c r="H15" i="5"/>
  <c r="J15" i="5"/>
  <c r="D16" i="5"/>
  <c r="E16" i="5"/>
  <c r="F19" i="5"/>
  <c r="H19" i="5"/>
  <c r="F21" i="5"/>
  <c r="H21" i="5"/>
  <c r="F22" i="5"/>
  <c r="H22" i="5"/>
  <c r="J22" i="5"/>
  <c r="F23" i="5"/>
  <c r="H23" i="5"/>
  <c r="J23" i="5"/>
  <c r="F24" i="5"/>
  <c r="H24" i="5"/>
  <c r="J24" i="5"/>
  <c r="F26" i="5"/>
  <c r="H26" i="5"/>
  <c r="J26" i="5"/>
  <c r="F27" i="5"/>
  <c r="H27" i="5"/>
  <c r="J27" i="5"/>
  <c r="F28" i="5"/>
  <c r="H28" i="5"/>
  <c r="J28" i="5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F37" i="5"/>
  <c r="H37" i="5"/>
  <c r="J37" i="5"/>
  <c r="F38" i="5"/>
  <c r="H38" i="5"/>
  <c r="J38" i="5"/>
  <c r="F40" i="5"/>
  <c r="H40" i="5"/>
  <c r="J40" i="5"/>
  <c r="F43" i="5"/>
  <c r="H43" i="5"/>
  <c r="J43" i="5"/>
  <c r="F44" i="5"/>
  <c r="H44" i="5"/>
  <c r="J44" i="5"/>
  <c r="F45" i="5"/>
  <c r="H45" i="5"/>
  <c r="J45" i="5"/>
  <c r="F46" i="5"/>
  <c r="H46" i="5"/>
  <c r="J46" i="5"/>
  <c r="D47" i="5"/>
  <c r="E47" i="5"/>
  <c r="D49" i="5"/>
  <c r="D69" i="5"/>
  <c r="E49" i="5"/>
  <c r="E69" i="5"/>
  <c r="F50" i="5"/>
  <c r="H50" i="5"/>
  <c r="J50" i="5"/>
  <c r="F51" i="5"/>
  <c r="F49" i="5"/>
  <c r="H51" i="5"/>
  <c r="J51" i="5"/>
  <c r="F52" i="5"/>
  <c r="H52" i="5"/>
  <c r="J52" i="5"/>
  <c r="F53" i="5"/>
  <c r="H53" i="5"/>
  <c r="J53" i="5"/>
  <c r="F54" i="5"/>
  <c r="H54" i="5"/>
  <c r="J54" i="5"/>
  <c r="F55" i="5"/>
  <c r="H55" i="5"/>
  <c r="J55" i="5"/>
  <c r="F57" i="5"/>
  <c r="H57" i="5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6" i="5"/>
  <c r="H66" i="5"/>
  <c r="J66" i="5"/>
  <c r="F67" i="5"/>
  <c r="H67" i="5"/>
  <c r="J67" i="5"/>
  <c r="F72" i="5"/>
  <c r="H72" i="5"/>
  <c r="J72" i="5"/>
  <c r="F73" i="5"/>
  <c r="E30" i="12"/>
  <c r="D73" i="5"/>
  <c r="B30" i="12"/>
  <c r="E73" i="5"/>
  <c r="C30" i="12"/>
  <c r="F75" i="5"/>
  <c r="F76" i="5"/>
  <c r="H76" i="5"/>
  <c r="J76" i="5"/>
  <c r="F77" i="5"/>
  <c r="H77" i="5"/>
  <c r="J77" i="5"/>
  <c r="D78" i="5"/>
  <c r="E78" i="5"/>
  <c r="C33" i="12"/>
  <c r="I156" i="8"/>
  <c r="K156" i="8"/>
  <c r="K155" i="8"/>
  <c r="I130" i="8"/>
  <c r="I79" i="8"/>
  <c r="K79" i="8"/>
  <c r="I247" i="8"/>
  <c r="K247" i="8"/>
  <c r="G125" i="8"/>
  <c r="I174" i="8"/>
  <c r="I173" i="8"/>
  <c r="G275" i="8"/>
  <c r="J57" i="5"/>
  <c r="D26" i="12"/>
  <c r="G26" i="12"/>
  <c r="I26" i="12"/>
  <c r="J206" i="8"/>
  <c r="I203" i="8"/>
  <c r="I201" i="8"/>
  <c r="I158" i="8"/>
  <c r="K158" i="8"/>
  <c r="K113" i="8"/>
  <c r="I165" i="8"/>
  <c r="K91" i="8"/>
  <c r="K165" i="8"/>
  <c r="K110" i="8"/>
  <c r="K166" i="8"/>
  <c r="K278" i="8"/>
  <c r="K104" i="8"/>
  <c r="K103" i="8"/>
  <c r="I164" i="8"/>
  <c r="K120" i="8"/>
  <c r="G207" i="8"/>
  <c r="G160" i="8"/>
  <c r="I161" i="8"/>
  <c r="I160" i="8"/>
  <c r="I153" i="8"/>
  <c r="I7" i="8"/>
  <c r="K7" i="8"/>
  <c r="G5" i="8"/>
  <c r="I125" i="8"/>
  <c r="K10" i="11"/>
  <c r="I286" i="8"/>
  <c r="K286" i="8"/>
  <c r="K161" i="8"/>
  <c r="K160" i="8"/>
  <c r="K153" i="8"/>
  <c r="I10" i="12"/>
  <c r="K246" i="8"/>
  <c r="K232" i="8"/>
  <c r="K231" i="8"/>
  <c r="I231" i="8"/>
  <c r="K208" i="8"/>
  <c r="K207" i="8"/>
  <c r="I207" i="8"/>
  <c r="K183" i="8"/>
  <c r="K175" i="8"/>
  <c r="I175" i="8"/>
  <c r="K164" i="8"/>
  <c r="H300" i="8"/>
  <c r="F9" i="12"/>
  <c r="F12" i="12"/>
  <c r="F19" i="12"/>
  <c r="F37" i="12"/>
  <c r="E285" i="8"/>
  <c r="I129" i="8"/>
  <c r="K89" i="8"/>
  <c r="D14" i="12"/>
  <c r="G14" i="12"/>
  <c r="I14" i="12"/>
  <c r="E14" i="12"/>
  <c r="E19" i="12"/>
  <c r="E37" i="12"/>
  <c r="B33" i="12"/>
  <c r="F206" i="8"/>
  <c r="I81" i="8"/>
  <c r="G78" i="8"/>
  <c r="I150" i="8"/>
  <c r="I5" i="8"/>
  <c r="I155" i="8"/>
  <c r="I70" i="8"/>
  <c r="G129" i="8"/>
  <c r="G100" i="8"/>
  <c r="G231" i="8"/>
  <c r="G206" i="8"/>
  <c r="K114" i="8"/>
  <c r="K111" i="8"/>
  <c r="I111" i="8"/>
  <c r="I100" i="8"/>
  <c r="K101" i="8"/>
  <c r="K100" i="8"/>
  <c r="K130" i="8"/>
  <c r="K129" i="8"/>
  <c r="G150" i="8"/>
  <c r="I89" i="8"/>
  <c r="G246" i="8"/>
  <c r="I246" i="8"/>
  <c r="G103" i="8"/>
  <c r="G285" i="8"/>
  <c r="K189" i="8"/>
  <c r="K188" i="8"/>
  <c r="I275" i="8"/>
  <c r="I120" i="8"/>
  <c r="I103" i="8"/>
  <c r="F285" i="8"/>
  <c r="I20" i="11"/>
  <c r="G164" i="8"/>
  <c r="J70" i="8"/>
  <c r="J5" i="8"/>
  <c r="J285" i="8"/>
  <c r="K203" i="8"/>
  <c r="K201" i="8"/>
  <c r="K174" i="8"/>
  <c r="K173" i="8"/>
  <c r="K276" i="8"/>
  <c r="K275" i="8"/>
  <c r="G188" i="8"/>
  <c r="G175" i="8"/>
  <c r="G18" i="12"/>
  <c r="I18" i="12"/>
  <c r="D9" i="12"/>
  <c r="G300" i="8"/>
  <c r="I206" i="8"/>
  <c r="H9" i="12"/>
  <c r="H12" i="12"/>
  <c r="H19" i="12"/>
  <c r="H37" i="12"/>
  <c r="J300" i="8"/>
  <c r="F300" i="8"/>
  <c r="C9" i="12"/>
  <c r="C12" i="12"/>
  <c r="C19" i="12"/>
  <c r="C37" i="12"/>
  <c r="I285" i="8"/>
  <c r="I300" i="8"/>
  <c r="K81" i="8"/>
  <c r="K78" i="8"/>
  <c r="I78" i="8"/>
  <c r="B9" i="12"/>
  <c r="B12" i="12"/>
  <c r="B19" i="12"/>
  <c r="B37" i="12"/>
  <c r="E300" i="8"/>
  <c r="K206" i="8"/>
  <c r="K70" i="8"/>
  <c r="K5" i="8"/>
  <c r="K285" i="8"/>
  <c r="K300" i="8"/>
  <c r="G9" i="12"/>
  <c r="D12" i="12"/>
  <c r="D19" i="12"/>
  <c r="D37" i="12"/>
  <c r="I9" i="12"/>
  <c r="I12" i="12"/>
  <c r="I19" i="12"/>
  <c r="I37" i="12"/>
  <c r="G12" i="12"/>
  <c r="G19" i="12"/>
  <c r="G37" i="12"/>
  <c r="J8" i="5"/>
  <c r="H16" i="5"/>
  <c r="B25" i="12"/>
  <c r="B27" i="12"/>
  <c r="B34" i="12"/>
  <c r="B36" i="12"/>
  <c r="B38" i="12"/>
  <c r="D80" i="5"/>
  <c r="J73" i="5"/>
  <c r="G69" i="5"/>
  <c r="F25" i="12"/>
  <c r="F27" i="12"/>
  <c r="F34" i="12"/>
  <c r="F36" i="12"/>
  <c r="F38" i="12"/>
  <c r="H73" i="5"/>
  <c r="J16" i="5"/>
  <c r="H79" i="5"/>
  <c r="J79" i="5"/>
  <c r="D30" i="12"/>
  <c r="G30" i="12"/>
  <c r="I30" i="12"/>
  <c r="J49" i="5"/>
  <c r="J69" i="5"/>
  <c r="C25" i="12"/>
  <c r="C27" i="12"/>
  <c r="C34" i="12"/>
  <c r="C36" i="12"/>
  <c r="C38" i="12"/>
  <c r="E80" i="5"/>
  <c r="F16" i="5"/>
  <c r="F47" i="5"/>
  <c r="F69" i="5"/>
  <c r="H49" i="5"/>
  <c r="H75" i="5"/>
  <c r="F78" i="5"/>
  <c r="J21" i="5"/>
  <c r="J47" i="5"/>
  <c r="H47" i="5"/>
  <c r="I69" i="5"/>
  <c r="G80" i="5"/>
  <c r="H69" i="5"/>
  <c r="E25" i="12"/>
  <c r="E27" i="12"/>
  <c r="D25" i="12"/>
  <c r="F80" i="5"/>
  <c r="E33" i="12"/>
  <c r="D33" i="12"/>
  <c r="I80" i="5"/>
  <c r="H25" i="12"/>
  <c r="H27" i="12"/>
  <c r="H34" i="12"/>
  <c r="H36" i="12"/>
  <c r="H38" i="12"/>
  <c r="J75" i="5"/>
  <c r="J78" i="5"/>
  <c r="J80" i="5"/>
  <c r="H78" i="5"/>
  <c r="H80" i="5"/>
  <c r="G33" i="12"/>
  <c r="D34" i="12"/>
  <c r="D36" i="12"/>
  <c r="D38" i="12"/>
  <c r="E34" i="12"/>
  <c r="E36" i="12"/>
  <c r="E38" i="12"/>
  <c r="G25" i="12"/>
  <c r="I25" i="12"/>
  <c r="I27" i="12"/>
  <c r="D27" i="12"/>
  <c r="G27" i="12"/>
  <c r="I33" i="12"/>
  <c r="I34" i="12"/>
  <c r="I36" i="12"/>
  <c r="I38" i="12"/>
  <c r="G34" i="12"/>
  <c r="G36" i="12"/>
  <c r="G38" i="12"/>
</calcChain>
</file>

<file path=xl/sharedStrings.xml><?xml version="1.0" encoding="utf-8"?>
<sst xmlns="http://schemas.openxmlformats.org/spreadsheetml/2006/main" count="553" uniqueCount="382">
  <si>
    <t xml:space="preserve">Cestovné </t>
  </si>
  <si>
    <t>Všeobecný materiál</t>
  </si>
  <si>
    <t>Knihy a časopisy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</si>
  <si>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</si>
  <si>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</si>
  <si>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</si>
  <si>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</si>
  <si>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</si>
  <si>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</si>
  <si>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</si>
  <si>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</si>
  <si>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</si>
  <si>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</si>
  <si>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</si>
  <si>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</si>
  <si>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</si>
  <si>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</si>
  <si>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</si>
  <si>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</si>
  <si>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</si>
  <si>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</si>
  <si>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</si>
  <si>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</si>
  <si>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</si>
  <si>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</si>
  <si>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</si>
  <si>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</si>
  <si>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</si>
  <si>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</si>
  <si>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Kapitálové príjmy spolu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</si>
  <si>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</si>
  <si>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</si>
  <si>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</si>
  <si>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</si>
  <si>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</si>
  <si>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</si>
  <si>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</si>
  <si>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</si>
  <si>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</si>
  <si>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</si>
  <si>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</si>
  <si>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</si>
  <si>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</si>
  <si>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</si>
  <si>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</si>
  <si>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</si>
  <si>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</si>
  <si>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</si>
  <si>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</si>
  <si>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Mzda, príplatok, náhrada ŠKD</t>
  </si>
  <si>
    <t>Verejné osvetlenie- energia</t>
  </si>
  <si>
    <t>Odvoz odpadku</t>
  </si>
  <si>
    <t>Uskladnenie odpadu TKO</t>
  </si>
  <si>
    <t>Výpočtová technika</t>
  </si>
  <si>
    <t xml:space="preserve">Rozpočet 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</si>
  <si>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</si>
  <si>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</si>
  <si>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</si>
  <si>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</si>
  <si>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</si>
  <si>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</si>
  <si>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</si>
  <si>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</si>
  <si>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</si>
  <si>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 xml:space="preserve">Príjem z predaja pozemkov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</si>
  <si>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</si>
  <si>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</si>
  <si>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</si>
  <si>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</si>
  <si>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</si>
  <si>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</si>
  <si>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</si>
  <si>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</si>
  <si>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</si>
  <si>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</si>
  <si>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</si>
  <si>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</si>
  <si>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 xml:space="preserve">                Rekapitulácia  príjmov a výdavkov</t>
  </si>
  <si>
    <t>Bežné príjmy ZŠ s VJM</t>
  </si>
  <si>
    <t>Rozpočet</t>
  </si>
  <si>
    <t>Finančné operácie</t>
  </si>
  <si>
    <t>Finančné operácie spolu</t>
  </si>
  <si>
    <t>Odmeny poslancov OZ</t>
  </si>
  <si>
    <t>Cintorín licencia</t>
  </si>
  <si>
    <t>Kód</t>
  </si>
  <si>
    <t>zdroja</t>
  </si>
  <si>
    <t>Mzdy</t>
  </si>
  <si>
    <t xml:space="preserve"> Príplatok</t>
  </si>
  <si>
    <t/>
  </si>
  <si>
    <t>Učebné pomôcky</t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</si>
  <si>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</si>
  <si>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</si>
  <si>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</si>
  <si>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</si>
  <si>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</si>
  <si>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</si>
  <si>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</si>
  <si>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Klub detí pri ZŠ 1-4.</t>
  </si>
  <si>
    <t>Príspevok ÚPSVR §50j</t>
  </si>
  <si>
    <t>Oprava traktora zberný dvor</t>
  </si>
  <si>
    <t>PN MŠ</t>
  </si>
  <si>
    <t>Členské príspevky</t>
  </si>
  <si>
    <t>Údržba budovy MŠ</t>
  </si>
  <si>
    <t>Dopravné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</si>
  <si>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</si>
  <si>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</si>
  <si>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</si>
  <si>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</si>
  <si>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</si>
  <si>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Transfér z recyklačného fondu</t>
  </si>
  <si>
    <t>Mzdy, platy, služobné príjmy a ostatné osobné vyrovnania</t>
  </si>
  <si>
    <t>Poistné a príspevok do poisťovní</t>
  </si>
  <si>
    <t>Výpočtová technika (postup.obnova PC výbavy.)</t>
  </si>
  <si>
    <t>Prevádzkové stroje, prístroje, zariadenia a technika</t>
  </si>
  <si>
    <t>Všeobecný materiál - REGOB</t>
  </si>
  <si>
    <t>Knihy a časopisy, noviny,</t>
  </si>
  <si>
    <t>Nehmotný majetok - licencie, software</t>
  </si>
  <si>
    <t>Cestovné náhrady</t>
  </si>
  <si>
    <t>Materiál</t>
  </si>
  <si>
    <t>Rutinná a štandardná údržba</t>
  </si>
  <si>
    <t>Výpočtovej techniky</t>
  </si>
  <si>
    <t>Prevádzkových strojov, prístrojov a zariadení (kotle)</t>
  </si>
  <si>
    <t>Budov, objektov alebo ich časti (OcÚ)</t>
  </si>
  <si>
    <t>Školenia, kurzy, semináre OcÚ</t>
  </si>
  <si>
    <t>Špeciálne služby ( právne služby, účtovnícke služby)</t>
  </si>
  <si>
    <t>Štúdia, posudky ( znalecké)</t>
  </si>
  <si>
    <t>Poistenie budov (okrem vozidiel)</t>
  </si>
  <si>
    <t>Prídel do SF</t>
  </si>
  <si>
    <t>Kolkové známky- správne poplatky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</si>
  <si>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</si>
  <si>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</si>
  <si>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</si>
  <si>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</si>
  <si>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</si>
  <si>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</si>
  <si>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</si>
  <si>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</si>
  <si>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</si>
  <si>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</si>
  <si>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</si>
  <si>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</si>
  <si>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</si>
  <si>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Kolkové známky -SSU</t>
  </si>
  <si>
    <t>03.2.0</t>
  </si>
  <si>
    <t>Oprava a údržba - PV</t>
  </si>
  <si>
    <t>Poistné -PV</t>
  </si>
  <si>
    <t>Ochrana pred požiarmi</t>
  </si>
  <si>
    <t>05.1.0</t>
  </si>
  <si>
    <t>Nakladanie s odpadmi- Zber a likvidácia odpadu</t>
  </si>
  <si>
    <t>04.1.2</t>
  </si>
  <si>
    <t>Mzdy, platy</t>
  </si>
  <si>
    <t>Osobné príplatky</t>
  </si>
  <si>
    <t>05.2.0</t>
  </si>
  <si>
    <t>06.4.0</t>
  </si>
  <si>
    <t>06.6.0</t>
  </si>
  <si>
    <t>Poistenie 6.b.j.</t>
  </si>
  <si>
    <t>08.1.0</t>
  </si>
  <si>
    <t>Rekreačné a športové služby- TJ</t>
  </si>
  <si>
    <t>Knižnica</t>
  </si>
  <si>
    <t>Nákup kníh</t>
  </si>
  <si>
    <t>08.3.0</t>
  </si>
  <si>
    <t>Obecný rozhlas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</si>
  <si>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</si>
  <si>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</si>
  <si>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</si>
  <si>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</si>
  <si>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</si>
  <si>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</si>
  <si>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</si>
  <si>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</si>
  <si>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</si>
  <si>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</si>
  <si>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</si>
  <si>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Konkurzy a súťaže (skauti, Baba mama, spevokol, klub dôchodcov, ostatné)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</si>
  <si>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</si>
  <si>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</si>
  <si>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</si>
  <si>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</si>
  <si>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</si>
  <si>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</si>
  <si>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</si>
  <si>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Elektrina KD</t>
  </si>
  <si>
    <t>Plyn KD</t>
  </si>
  <si>
    <t>Údržba budovy KD</t>
  </si>
  <si>
    <t>Čistenie obrusov</t>
  </si>
  <si>
    <t>Poistenie traktor</t>
  </si>
  <si>
    <t>Poistenie príves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</si>
  <si>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</si>
  <si>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</si>
  <si>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</si>
  <si>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</si>
  <si>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</si>
  <si>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</si>
  <si>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</si>
  <si>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 xml:space="preserve">Všeobecné služby </t>
  </si>
  <si>
    <t>Deň obce</t>
  </si>
  <si>
    <t>Deň dôchodcov</t>
  </si>
  <si>
    <t xml:space="preserve"> Plyn</t>
  </si>
  <si>
    <t>ZŠ s VJM s právnou subjektivitou</t>
  </si>
  <si>
    <t>Stavebný úrad</t>
  </si>
  <si>
    <t>Evidencia obyvateľstva REGOB</t>
  </si>
  <si>
    <t>Bežné výdavky  OBCE spolu</t>
  </si>
  <si>
    <t>Vratky nájomcom nebytových priestorov</t>
  </si>
  <si>
    <t>Miestna komunikácia-údržba ciest</t>
  </si>
  <si>
    <t>Oprava strojov, údržba kanalizácie</t>
  </si>
  <si>
    <t>Oprava prevádzkových strojov a zariadení</t>
  </si>
  <si>
    <t>Palivo do kosačky</t>
  </si>
  <si>
    <t xml:space="preserve">Dotácia na činnosť TJ </t>
  </si>
  <si>
    <t>Dotácia  pre spoločenské organizácie(Csemadok, Červ. kríž, Spol.Sv.Jakub,  Dajori, Poľovníci, Ostatné)</t>
  </si>
  <si>
    <t>Pracovná odev</t>
  </si>
  <si>
    <t>Poštovné a telekom. služby</t>
  </si>
  <si>
    <t>Knihy časopisy</t>
  </si>
  <si>
    <t xml:space="preserve">Dopravné </t>
  </si>
  <si>
    <t>Dopravné jednotlivci</t>
  </si>
  <si>
    <t>SúťažeDD</t>
  </si>
  <si>
    <t>Súťaže DD</t>
  </si>
  <si>
    <t>Hmotná núdza - strava,  škol.potreby</t>
  </si>
  <si>
    <t>Z výťažkov z lotérií a odvody z videohier</t>
  </si>
  <si>
    <t>Príjem z predaja kapitálových aktív -budovy</t>
  </si>
  <si>
    <t>Poistenie budovy</t>
  </si>
  <si>
    <t>Manipulačný poplatok- zberný dvor</t>
  </si>
  <si>
    <t>klasifikácia</t>
  </si>
  <si>
    <t>Nájomné kultúrny dom</t>
  </si>
  <si>
    <t>300 - Granty a transfery</t>
  </si>
  <si>
    <t>Prenes.výkon št. správy- cesty</t>
  </si>
  <si>
    <t>Odmena Co skladníka</t>
  </si>
  <si>
    <t>Mzda za rozhodnutia znečistenia ovzdušia</t>
  </si>
  <si>
    <t>Energie, voda a komunikácie</t>
  </si>
  <si>
    <t>Všeobecný materiál  (kanc.poterby, tlačivá, tonery do tlačiarní a kopír.strojov, čist.pot.)</t>
  </si>
  <si>
    <t>Špeciálne služby</t>
  </si>
  <si>
    <t>Stravovanie - str.lístky</t>
  </si>
  <si>
    <t>Dane a poplatky TV a rádio</t>
  </si>
  <si>
    <t>Finančná a rozpočtová oblasť</t>
  </si>
  <si>
    <t>Iné všeobecné služby -Matrika</t>
  </si>
  <si>
    <t>Doplnkové dôchodkove poist.</t>
  </si>
  <si>
    <t>Splátka úrokov VÚB</t>
  </si>
  <si>
    <t>Všeobecná pracovná oblasť -  §50j  podpora miestnej zamestnanosti a §52 aktivačná činnosť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</si>
  <si>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</si>
  <si>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</si>
  <si>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</si>
  <si>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</si>
  <si>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</si>
  <si>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</si>
  <si>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>Obecné noviny - Hírnök</t>
  </si>
  <si>
    <t xml:space="preserve">Telefón, </t>
  </si>
  <si>
    <t>Interiérové vybavenia</t>
  </si>
  <si>
    <t>Údržba stojov a zariadení</t>
  </si>
  <si>
    <t>Bežné príjmy - ZŠ s VJM s právnou subjekt.</t>
  </si>
  <si>
    <t>Príspevok  ÚPSVR §52 aktivačná činnosť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</si>
  <si>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</si>
  <si>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</si>
  <si>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</si>
  <si>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</si>
  <si>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</si>
  <si>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</si>
  <si>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</si>
  <si>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</si>
  <si>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</si>
  <si>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Pracovné odevy,  ochranné pomôcky</t>
  </si>
  <si>
    <t>Minerálna voda -  pitný režim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</si>
  <si>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</si>
  <si>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</si>
  <si>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</si>
  <si>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</si>
  <si>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</si>
  <si>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</si>
  <si>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Pracovné odevy, ochranné pomôcky</t>
  </si>
  <si>
    <t>Nakladanie s odpadovými vodami -stoková kanal.sieť, prečerpávacie  stanice</t>
  </si>
  <si>
    <t>Všeobecné služby ( pírprava a tlač novín)</t>
  </si>
  <si>
    <t>Materiál a údržba</t>
  </si>
  <si>
    <t>Poštovné a telekomunikačné služby</t>
  </si>
  <si>
    <t>Odmena CO skladníka</t>
  </si>
  <si>
    <t>Návrh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</si>
  <si>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</si>
  <si>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</si>
  <si>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</si>
  <si>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</si>
  <si>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</si>
  <si>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Primárne vzdelanie - Základná škola 1-4. Ročník</t>
  </si>
  <si>
    <t>Iné príjmy- sponzorské</t>
  </si>
  <si>
    <t>Licencie</t>
  </si>
  <si>
    <t>Parkovné karty, poplatky</t>
  </si>
  <si>
    <t>Poistenie osoby</t>
  </si>
  <si>
    <t>Revízia zariadenia PO</t>
  </si>
  <si>
    <t>Príspevok PO</t>
  </si>
  <si>
    <t>Všeobecný materiál - § 52 a) aktivačná činnosť</t>
  </si>
  <si>
    <t>Oprava budovy TJ</t>
  </si>
  <si>
    <t>Prídej do SF</t>
  </si>
  <si>
    <t>Cestovne</t>
  </si>
  <si>
    <t>Dopravné exkurzie</t>
  </si>
  <si>
    <t>Rekonštrukcia KD</t>
  </si>
  <si>
    <t>46037+30+639+520=47226</t>
  </si>
  <si>
    <t xml:space="preserve"> 01.1.1</t>
  </si>
  <si>
    <t>09.1.2.1.</t>
  </si>
  <si>
    <t xml:space="preserve"> 10.7.0</t>
  </si>
  <si>
    <t>131 E</t>
  </si>
  <si>
    <t>I. úprava</t>
  </si>
  <si>
    <t>po úprave</t>
  </si>
  <si>
    <t>01.6.0</t>
  </si>
  <si>
    <t>Referendum</t>
  </si>
  <si>
    <t>Náboženské a iné spoločenské služby</t>
  </si>
  <si>
    <t>Transfer cirkvi</t>
  </si>
  <si>
    <t>Rekonštrukcia malej zasadačky+ WC</t>
  </si>
  <si>
    <t>Mzdové náklady</t>
  </si>
  <si>
    <t>Kúpa stoličiek</t>
  </si>
  <si>
    <t>Vypracovanie projektovej dokumentácie</t>
  </si>
  <si>
    <t>pd nádej kifizetve 6000,-€ Derzsiová, Tichá</t>
  </si>
  <si>
    <t>6533,05+11 653,29</t>
  </si>
  <si>
    <t>Poplatok za uloženie odpadu</t>
  </si>
  <si>
    <t xml:space="preserve">Poplatky a odvody </t>
  </si>
  <si>
    <t>111</t>
  </si>
  <si>
    <t>620</t>
  </si>
  <si>
    <t>632003</t>
  </si>
  <si>
    <t>Poistné</t>
  </si>
  <si>
    <t>633006</t>
  </si>
  <si>
    <t>Material</t>
  </si>
  <si>
    <t>633016</t>
  </si>
  <si>
    <t>634001</t>
  </si>
  <si>
    <t>Palivo</t>
  </si>
  <si>
    <t>635006</t>
  </si>
  <si>
    <t>Udržba</t>
  </si>
  <si>
    <t>637014</t>
  </si>
  <si>
    <t>Stravovanie</t>
  </si>
  <si>
    <t>637026</t>
  </si>
  <si>
    <t>Odmeny členom okruskovej komisie</t>
  </si>
  <si>
    <t>637027</t>
  </si>
  <si>
    <t>Odmeny za doručovanie oznámenia</t>
  </si>
  <si>
    <t xml:space="preserve"> 10.4.0</t>
  </si>
  <si>
    <t>Oprava lisu</t>
  </si>
  <si>
    <t>Oprava kosačiek</t>
  </si>
  <si>
    <t>Cestovné</t>
  </si>
  <si>
    <t>631001</t>
  </si>
  <si>
    <t>08.2.0</t>
  </si>
  <si>
    <t>09.6.0.8</t>
  </si>
  <si>
    <t>Ostatné poplatky</t>
  </si>
  <si>
    <t>Odmeny</t>
  </si>
  <si>
    <t>Náhrady počas PN</t>
  </si>
  <si>
    <t>Ostatné príplatky</t>
  </si>
  <si>
    <t>Údržba strojov</t>
  </si>
  <si>
    <t>II. úprava</t>
  </si>
  <si>
    <t>Revízie a kontroly</t>
  </si>
  <si>
    <t>Chodník k pamätníku</t>
  </si>
  <si>
    <t>KD: kultúrne podujatie</t>
  </si>
  <si>
    <t>PN ŠKD</t>
  </si>
  <si>
    <t xml:space="preserve"> Podbora zames. UoZ § 54</t>
  </si>
  <si>
    <t>Mzdy+odvody</t>
  </si>
  <si>
    <t>z toho: normatívne prostriedky zo ŠR</t>
  </si>
  <si>
    <t>ŠKD</t>
  </si>
  <si>
    <t>Školská jedáleň</t>
  </si>
  <si>
    <t>z prostriedkov obce</t>
  </si>
  <si>
    <t>vzdelávacie poukazy, dopravné, sociálne znevýhod. prostredie</t>
  </si>
  <si>
    <t>Oprava kancelár.strojov</t>
  </si>
  <si>
    <t>Oprava vodárničky</t>
  </si>
  <si>
    <t>Iné príjmy-odpalta vecné bremeno</t>
  </si>
  <si>
    <t>Seminár</t>
  </si>
  <si>
    <t>z prenájmu telocvične-výdaj</t>
  </si>
  <si>
    <t>Poplatky LV</t>
  </si>
  <si>
    <t>UPSVAR-prídavky na deti</t>
  </si>
  <si>
    <t>Jednotlivci</t>
  </si>
  <si>
    <t>Pracovné náradie  § 54</t>
  </si>
  <si>
    <t>Preprava Kult.podujatie</t>
  </si>
  <si>
    <t>Oprava stojov</t>
  </si>
  <si>
    <t>Študia, posudky</t>
  </si>
  <si>
    <t>Prídavky na deti</t>
  </si>
  <si>
    <t>Prepravné a nájom dopr.</t>
  </si>
  <si>
    <t>III. úprava</t>
  </si>
  <si>
    <t>Pracovné oblečenie</t>
  </si>
  <si>
    <t>Odstupné</t>
  </si>
  <si>
    <t>pevádzkové náklady</t>
  </si>
  <si>
    <t>Rekonštrukcia sochy Biely Kríž</t>
  </si>
  <si>
    <t>'05.2.0</t>
  </si>
  <si>
    <t>Strecha pre lis</t>
  </si>
  <si>
    <t>III.úprava rozpočtu obce Štvrtok na Ostrove</t>
  </si>
  <si>
    <t>Základná škola -Alapiskola Štvrtok na Ostrove</t>
  </si>
  <si>
    <t>Školský klub detí</t>
  </si>
  <si>
    <t>Jedáleň pri ZŠ- Alapiskola</t>
  </si>
  <si>
    <t xml:space="preserve">Spolu </t>
  </si>
  <si>
    <t>Základná škola- Alapiskola</t>
  </si>
  <si>
    <t>III. úprava rozpočtu obce na rok 2015</t>
  </si>
  <si>
    <t>OBEC ŠTVRTOK NA OSTROVE</t>
  </si>
  <si>
    <t xml:space="preserve">              III. úprava rozpočtu obce</t>
  </si>
  <si>
    <t>Schválená dňa 8.10.2015 v Štvrtku na Ostrove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</si>
</sst>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€&quot;* #,##0.00_);_(&quot;€&quot;* \(#,##0.00\);_(&quot;€&quot;* &quot;-&quot;??_);_(@_)"/>
    <numFmt numFmtId="43" formatCode="_(* #,##0.00_);_(* \(#,##0.00\);_(* &quot;-&quot;??_);_(@_)"/>
    <numFmt numFmtId="180" formatCode="#,##0.00\ _S_k"/>
    <numFmt numFmtId="182" formatCode="_-* #,##0.00\ [$€-1]_-;\-* #,##0.00\ [$€-1]_-;_-* &quot;-&quot;??\ [$€-1]_-;_-@_-"/>
    <numFmt numFmtId="184" formatCode="#,##0\ _S_k"/>
    <numFmt numFmtId="187" formatCode="_-* #,##0\ _€_-;\-* #,##0\ _€_-;_-* &quot;-&quot;??\ _€_-;_-@_-"/>
    <numFmt numFmtId="192" formatCode="#,##0.0\ _S_k"/>
  </numFmts>
  <fonts count="5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sz val="14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60"/>
      <name val="Times New Roman"/>
      <family val="1"/>
      <charset val="238"/>
    </font>
    <font>
      <sz val="16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36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56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50" fillId="0" borderId="0" applyNumberFormat="0" applyBorder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63">
    <xf numFmtId="0" fontId="0" fillId="0" borderId="0" xfId="0"/>
    <xf numFmtId="0" fontId="6" fillId="0" borderId="0" xfId="0" applyFont="1" applyBorder="1"/>
    <xf numFmtId="0" fontId="4" fillId="0" borderId="1" xfId="0" applyFont="1" applyBorder="1"/>
    <xf numFmtId="0" fontId="4" fillId="2" borderId="2" xfId="0" applyFont="1" applyFill="1" applyBorder="1" applyAlignment="1">
      <alignment horizontal="center"/>
    </xf>
    <xf numFmtId="18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0" borderId="1" xfId="0" applyFont="1" applyBorder="1" applyAlignment="1">
      <alignment vertical="center"/>
    </xf>
    <xf numFmtId="187" fontId="5" fillId="0" borderId="7" xfId="1" applyNumberFormat="1" applyFont="1" applyBorder="1" applyAlignment="1">
      <alignment vertical="center"/>
    </xf>
    <xf numFmtId="0" fontId="4" fillId="4" borderId="1" xfId="0" applyFont="1" applyFill="1" applyBorder="1"/>
    <xf numFmtId="0" fontId="5" fillId="3" borderId="8" xfId="0" applyFont="1" applyFill="1" applyBorder="1" applyAlignment="1">
      <alignment vertical="center"/>
    </xf>
    <xf numFmtId="187" fontId="4" fillId="0" borderId="9" xfId="1" applyNumberFormat="1" applyFont="1" applyBorder="1" applyAlignment="1">
      <alignment vertical="center"/>
    </xf>
    <xf numFmtId="187" fontId="4" fillId="0" borderId="7" xfId="1" applyNumberFormat="1" applyFont="1" applyBorder="1" applyAlignment="1">
      <alignment horizontal="left"/>
    </xf>
    <xf numFmtId="187" fontId="5" fillId="0" borderId="7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187" fontId="5" fillId="3" borderId="10" xfId="0" applyNumberFormat="1" applyFont="1" applyFill="1" applyBorder="1" applyAlignment="1">
      <alignment horizontal="left"/>
    </xf>
    <xf numFmtId="187" fontId="5" fillId="3" borderId="10" xfId="1" applyNumberFormat="1" applyFont="1" applyFill="1" applyBorder="1" applyAlignment="1">
      <alignment horizontal="left"/>
    </xf>
    <xf numFmtId="187" fontId="5" fillId="3" borderId="4" xfId="0" applyNumberFormat="1" applyFont="1" applyFill="1" applyBorder="1" applyAlignment="1">
      <alignment horizontal="left"/>
    </xf>
    <xf numFmtId="187" fontId="5" fillId="3" borderId="2" xfId="0" applyNumberFormat="1" applyFont="1" applyFill="1" applyBorder="1" applyAlignment="1">
      <alignment horizontal="left"/>
    </xf>
    <xf numFmtId="187" fontId="5" fillId="3" borderId="5" xfId="0" applyNumberFormat="1" applyFont="1" applyFill="1" applyBorder="1" applyAlignment="1">
      <alignment horizontal="left"/>
    </xf>
    <xf numFmtId="187" fontId="5" fillId="3" borderId="11" xfId="0" applyNumberFormat="1" applyFont="1" applyFill="1" applyBorder="1" applyAlignment="1">
      <alignment horizontal="left"/>
    </xf>
    <xf numFmtId="187" fontId="5" fillId="3" borderId="6" xfId="0" applyNumberFormat="1" applyFont="1" applyFill="1" applyBorder="1" applyAlignment="1">
      <alignment horizontal="left"/>
    </xf>
    <xf numFmtId="187" fontId="5" fillId="3" borderId="3" xfId="0" applyNumberFormat="1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/>
    <xf numFmtId="180" fontId="8" fillId="0" borderId="0" xfId="0" applyNumberFormat="1" applyFont="1"/>
    <xf numFmtId="0" fontId="8" fillId="0" borderId="0" xfId="0" applyFont="1" applyFill="1" applyBorder="1"/>
    <xf numFmtId="0" fontId="11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82" fontId="11" fillId="2" borderId="2" xfId="0" applyNumberFormat="1" applyFont="1" applyFill="1" applyBorder="1" applyAlignment="1">
      <alignment horizontal="center"/>
    </xf>
    <xf numFmtId="184" fontId="11" fillId="2" borderId="2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12" xfId="0" applyFont="1" applyBorder="1" applyAlignment="1">
      <alignment horizontal="center"/>
    </xf>
    <xf numFmtId="180" fontId="11" fillId="3" borderId="13" xfId="0" applyNumberFormat="1" applyFont="1" applyFill="1" applyBorder="1"/>
    <xf numFmtId="180" fontId="11" fillId="3" borderId="0" xfId="0" applyNumberFormat="1" applyFont="1" applyFill="1" applyBorder="1"/>
    <xf numFmtId="180" fontId="11" fillId="0" borderId="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1" fillId="0" borderId="7" xfId="0" applyFont="1" applyBorder="1"/>
    <xf numFmtId="187" fontId="11" fillId="0" borderId="7" xfId="1" applyNumberFormat="1" applyFont="1" applyBorder="1"/>
    <xf numFmtId="187" fontId="11" fillId="0" borderId="14" xfId="1" applyNumberFormat="1" applyFont="1" applyBorder="1"/>
    <xf numFmtId="0" fontId="11" fillId="0" borderId="8" xfId="0" applyFont="1" applyBorder="1" applyAlignment="1">
      <alignment horizontal="left"/>
    </xf>
    <xf numFmtId="0" fontId="11" fillId="0" borderId="10" xfId="0" applyFont="1" applyBorder="1"/>
    <xf numFmtId="187" fontId="11" fillId="0" borderId="10" xfId="1" applyNumberFormat="1" applyFont="1" applyBorder="1"/>
    <xf numFmtId="187" fontId="11" fillId="0" borderId="13" xfId="1" applyNumberFormat="1" applyFont="1" applyBorder="1" applyAlignment="1">
      <alignment horizontal="center"/>
    </xf>
    <xf numFmtId="187" fontId="11" fillId="3" borderId="15" xfId="1" applyNumberFormat="1" applyFont="1" applyFill="1" applyBorder="1"/>
    <xf numFmtId="0" fontId="11" fillId="0" borderId="0" xfId="0" applyFont="1" applyBorder="1"/>
    <xf numFmtId="0" fontId="10" fillId="2" borderId="8" xfId="0" applyFont="1" applyFill="1" applyBorder="1"/>
    <xf numFmtId="0" fontId="11" fillId="2" borderId="10" xfId="0" applyFont="1" applyFill="1" applyBorder="1"/>
    <xf numFmtId="187" fontId="11" fillId="2" borderId="10" xfId="1" applyNumberFormat="1" applyFont="1" applyFill="1" applyBorder="1"/>
    <xf numFmtId="0" fontId="11" fillId="4" borderId="0" xfId="0" applyFont="1" applyFill="1" applyBorder="1" applyAlignment="1">
      <alignment horizontal="left"/>
    </xf>
    <xf numFmtId="187" fontId="11" fillId="4" borderId="0" xfId="1" applyNumberFormat="1" applyFont="1" applyFill="1" applyBorder="1"/>
    <xf numFmtId="0" fontId="11" fillId="4" borderId="0" xfId="0" applyFont="1" applyFill="1" applyBorder="1"/>
    <xf numFmtId="0" fontId="11" fillId="0" borderId="16" xfId="0" applyFont="1" applyBorder="1" applyAlignment="1">
      <alignment horizontal="left"/>
    </xf>
    <xf numFmtId="187" fontId="11" fillId="3" borderId="17" xfId="1" applyNumberFormat="1" applyFont="1" applyFill="1" applyBorder="1"/>
    <xf numFmtId="0" fontId="11" fillId="0" borderId="0" xfId="0" applyFont="1" applyBorder="1" applyAlignment="1">
      <alignment horizontal="left"/>
    </xf>
    <xf numFmtId="187" fontId="11" fillId="0" borderId="0" xfId="1" applyNumberFormat="1" applyFont="1" applyBorder="1"/>
    <xf numFmtId="187" fontId="11" fillId="0" borderId="12" xfId="1" applyNumberFormat="1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187" fontId="11" fillId="0" borderId="0" xfId="1" applyNumberFormat="1" applyFont="1" applyFill="1"/>
    <xf numFmtId="0" fontId="8" fillId="0" borderId="18" xfId="0" applyFont="1" applyFill="1" applyBorder="1"/>
    <xf numFmtId="0" fontId="11" fillId="0" borderId="7" xfId="0" applyFont="1" applyFill="1" applyBorder="1"/>
    <xf numFmtId="187" fontId="11" fillId="0" borderId="7" xfId="1" applyNumberFormat="1" applyFont="1" applyFill="1" applyBorder="1"/>
    <xf numFmtId="180" fontId="11" fillId="5" borderId="8" xfId="0" applyNumberFormat="1" applyFont="1" applyFill="1" applyBorder="1" applyAlignment="1">
      <alignment vertical="center"/>
    </xf>
    <xf numFmtId="0" fontId="11" fillId="2" borderId="10" xfId="0" applyFont="1" applyFill="1" applyBorder="1" applyAlignment="1"/>
    <xf numFmtId="187" fontId="8" fillId="0" borderId="0" xfId="1" applyNumberFormat="1" applyFont="1"/>
    <xf numFmtId="180" fontId="11" fillId="5" borderId="1" xfId="0" applyNumberFormat="1" applyFont="1" applyFill="1" applyBorder="1" applyAlignment="1">
      <alignment vertical="center"/>
    </xf>
    <xf numFmtId="0" fontId="11" fillId="2" borderId="7" xfId="0" applyFont="1" applyFill="1" applyBorder="1" applyAlignment="1"/>
    <xf numFmtId="187" fontId="11" fillId="2" borderId="7" xfId="1" applyNumberFormat="1" applyFont="1" applyFill="1" applyBorder="1"/>
    <xf numFmtId="180" fontId="11" fillId="0" borderId="8" xfId="0" applyNumberFormat="1" applyFont="1" applyFill="1" applyBorder="1" applyAlignment="1">
      <alignment vertical="center"/>
    </xf>
    <xf numFmtId="0" fontId="9" fillId="0" borderId="10" xfId="0" applyFont="1" applyBorder="1"/>
    <xf numFmtId="187" fontId="8" fillId="0" borderId="19" xfId="1" applyNumberFormat="1" applyFont="1" applyBorder="1"/>
    <xf numFmtId="0" fontId="21" fillId="5" borderId="20" xfId="0" applyFont="1" applyFill="1" applyBorder="1" applyAlignment="1">
      <alignment horizontal="center"/>
    </xf>
    <xf numFmtId="0" fontId="11" fillId="0" borderId="7" xfId="4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87" fontId="14" fillId="0" borderId="7" xfId="1" applyNumberFormat="1" applyFont="1" applyBorder="1"/>
    <xf numFmtId="0" fontId="11" fillId="4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187" fontId="11" fillId="0" borderId="0" xfId="1" applyNumberFormat="1" applyFont="1" applyFill="1" applyBorder="1"/>
    <xf numFmtId="0" fontId="5" fillId="0" borderId="0" xfId="0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left"/>
    </xf>
    <xf numFmtId="43" fontId="5" fillId="0" borderId="0" xfId="1" applyNumberFormat="1" applyFont="1" applyFill="1" applyBorder="1" applyAlignment="1">
      <alignment horizontal="left"/>
    </xf>
    <xf numFmtId="180" fontId="11" fillId="5" borderId="16" xfId="0" applyNumberFormat="1" applyFont="1" applyFill="1" applyBorder="1" applyAlignment="1">
      <alignment vertical="center"/>
    </xf>
    <xf numFmtId="0" fontId="11" fillId="2" borderId="22" xfId="0" applyFont="1" applyFill="1" applyBorder="1" applyAlignment="1"/>
    <xf numFmtId="187" fontId="11" fillId="2" borderId="23" xfId="1" applyNumberFormat="1" applyFont="1" applyFill="1" applyBorder="1"/>
    <xf numFmtId="187" fontId="4" fillId="0" borderId="24" xfId="1" applyNumberFormat="1" applyFont="1" applyBorder="1" applyAlignment="1">
      <alignment vertical="center"/>
    </xf>
    <xf numFmtId="187" fontId="4" fillId="0" borderId="14" xfId="1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87" fontId="5" fillId="3" borderId="19" xfId="0" applyNumberFormat="1" applyFont="1" applyFill="1" applyBorder="1" applyAlignment="1">
      <alignment horizontal="left"/>
    </xf>
    <xf numFmtId="0" fontId="1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 applyFill="1" applyBorder="1" applyAlignment="1">
      <alignment horizontal="right"/>
    </xf>
    <xf numFmtId="0" fontId="21" fillId="5" borderId="25" xfId="0" applyFont="1" applyFill="1" applyBorder="1" applyAlignment="1">
      <alignment horizontal="center"/>
    </xf>
    <xf numFmtId="0" fontId="11" fillId="0" borderId="1" xfId="4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80" fontId="11" fillId="5" borderId="8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5" borderId="1" xfId="0" applyNumberFormat="1" applyFont="1" applyFill="1" applyBorder="1" applyAlignment="1">
      <alignment horizontal="right" vertical="center"/>
    </xf>
    <xf numFmtId="180" fontId="11" fillId="5" borderId="16" xfId="0" applyNumberFormat="1" applyFont="1" applyFill="1" applyBorder="1" applyAlignment="1">
      <alignment horizontal="right" vertical="center"/>
    </xf>
    <xf numFmtId="180" fontId="11" fillId="0" borderId="8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192" fontId="8" fillId="0" borderId="0" xfId="0" applyNumberFormat="1" applyFont="1" applyFill="1" applyBorder="1"/>
    <xf numFmtId="192" fontId="11" fillId="0" borderId="0" xfId="1" applyNumberFormat="1" applyFont="1" applyFill="1" applyBorder="1"/>
    <xf numFmtId="192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/>
    <xf numFmtId="192" fontId="11" fillId="0" borderId="0" xfId="0" applyNumberFormat="1" applyFont="1" applyFill="1" applyBorder="1"/>
    <xf numFmtId="192" fontId="8" fillId="0" borderId="0" xfId="0" applyNumberFormat="1" applyFont="1" applyFill="1"/>
    <xf numFmtId="0" fontId="8" fillId="0" borderId="0" xfId="0" applyFont="1" applyFill="1"/>
    <xf numFmtId="180" fontId="8" fillId="0" borderId="0" xfId="0" applyNumberFormat="1" applyFont="1" applyFill="1"/>
    <xf numFmtId="4" fontId="1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2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vertical="center"/>
    </xf>
    <xf numFmtId="0" fontId="11" fillId="0" borderId="0" xfId="0" applyNumberFormat="1" applyFont="1" applyFill="1" applyBorder="1"/>
    <xf numFmtId="0" fontId="10" fillId="0" borderId="0" xfId="0" applyNumberFormat="1" applyFont="1" applyFill="1" applyBorder="1"/>
    <xf numFmtId="187" fontId="10" fillId="0" borderId="0" xfId="1" applyNumberFormat="1" applyFont="1" applyFill="1" applyBorder="1"/>
    <xf numFmtId="44" fontId="10" fillId="0" borderId="0" xfId="2" applyFont="1" applyFill="1" applyBorder="1" applyAlignment="1"/>
    <xf numFmtId="192" fontId="12" fillId="0" borderId="0" xfId="7" applyNumberFormat="1" applyFont="1" applyFill="1" applyBorder="1"/>
    <xf numFmtId="182" fontId="12" fillId="0" borderId="0" xfId="7" applyNumberFormat="1" applyFont="1" applyFill="1" applyBorder="1"/>
    <xf numFmtId="0" fontId="13" fillId="0" borderId="0" xfId="0" applyFont="1" applyFill="1" applyBorder="1" applyAlignment="1">
      <alignment horizontal="center"/>
    </xf>
    <xf numFmtId="192" fontId="21" fillId="0" borderId="0" xfId="1" applyNumberFormat="1" applyFont="1" applyFill="1" applyBorder="1" applyAlignment="1">
      <alignment horizontal="center"/>
    </xf>
    <xf numFmtId="182" fontId="13" fillId="0" borderId="0" xfId="7" applyNumberFormat="1" applyFont="1" applyFill="1" applyBorder="1"/>
    <xf numFmtId="182" fontId="9" fillId="0" borderId="0" xfId="0" applyNumberFormat="1" applyFont="1" applyFill="1" applyBorder="1"/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180" fontId="11" fillId="3" borderId="12" xfId="0" applyNumberFormat="1" applyFont="1" applyFill="1" applyBorder="1"/>
    <xf numFmtId="0" fontId="11" fillId="4" borderId="1" xfId="0" quotePrefix="1" applyFont="1" applyFill="1" applyBorder="1" applyAlignment="1">
      <alignment horizontal="right"/>
    </xf>
    <xf numFmtId="0" fontId="11" fillId="4" borderId="7" xfId="0" applyFont="1" applyFill="1" applyBorder="1"/>
    <xf numFmtId="0" fontId="19" fillId="0" borderId="0" xfId="0" applyFont="1"/>
    <xf numFmtId="187" fontId="5" fillId="6" borderId="7" xfId="1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87" fontId="5" fillId="6" borderId="7" xfId="0" applyNumberFormat="1" applyFont="1" applyFill="1" applyBorder="1" applyAlignment="1">
      <alignment horizontal="left"/>
    </xf>
    <xf numFmtId="0" fontId="5" fillId="6" borderId="1" xfId="0" applyFont="1" applyFill="1" applyBorder="1"/>
    <xf numFmtId="0" fontId="11" fillId="0" borderId="21" xfId="4" quotePrefix="1" applyFont="1" applyFill="1" applyBorder="1" applyAlignment="1">
      <alignment horizontal="right"/>
    </xf>
    <xf numFmtId="0" fontId="11" fillId="4" borderId="21" xfId="0" quotePrefix="1" applyFont="1" applyFill="1" applyBorder="1" applyAlignment="1">
      <alignment horizontal="right"/>
    </xf>
    <xf numFmtId="0" fontId="11" fillId="4" borderId="28" xfId="4" quotePrefix="1" applyFont="1" applyFill="1" applyBorder="1" applyAlignment="1">
      <alignment horizontal="right"/>
    </xf>
    <xf numFmtId="0" fontId="11" fillId="0" borderId="21" xfId="0" quotePrefix="1" applyFont="1" applyFill="1" applyBorder="1" applyAlignment="1">
      <alignment horizontal="right"/>
    </xf>
    <xf numFmtId="0" fontId="10" fillId="4" borderId="21" xfId="0" quotePrefix="1" applyFont="1" applyFill="1" applyBorder="1" applyAlignment="1">
      <alignment horizontal="right"/>
    </xf>
    <xf numFmtId="0" fontId="20" fillId="3" borderId="1" xfId="0" quotePrefix="1" applyFont="1" applyFill="1" applyBorder="1" applyAlignment="1">
      <alignment horizontal="right"/>
    </xf>
    <xf numFmtId="0" fontId="20" fillId="3" borderId="21" xfId="0" quotePrefix="1" applyFont="1" applyFill="1" applyBorder="1" applyAlignment="1">
      <alignment horizontal="right"/>
    </xf>
    <xf numFmtId="0" fontId="20" fillId="3" borderId="7" xfId="0" applyFont="1" applyFill="1" applyBorder="1" applyAlignment="1">
      <alignment horizontal="left"/>
    </xf>
    <xf numFmtId="187" fontId="22" fillId="7" borderId="29" xfId="1" applyNumberFormat="1" applyFont="1" applyFill="1" applyBorder="1"/>
    <xf numFmtId="187" fontId="22" fillId="7" borderId="29" xfId="1" applyNumberFormat="1" applyFont="1" applyFill="1" applyBorder="1" applyAlignment="1"/>
    <xf numFmtId="0" fontId="11" fillId="7" borderId="1" xfId="4" quotePrefix="1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11" fillId="7" borderId="7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right"/>
    </xf>
    <xf numFmtId="0" fontId="10" fillId="7" borderId="21" xfId="0" applyFont="1" applyFill="1" applyBorder="1" applyAlignment="1">
      <alignment horizontal="left"/>
    </xf>
    <xf numFmtId="0" fontId="11" fillId="7" borderId="1" xfId="0" quotePrefix="1" applyFont="1" applyFill="1" applyBorder="1" applyAlignment="1">
      <alignment horizontal="right"/>
    </xf>
    <xf numFmtId="0" fontId="11" fillId="7" borderId="21" xfId="0" applyFont="1" applyFill="1" applyBorder="1" applyAlignment="1">
      <alignment horizontal="left"/>
    </xf>
    <xf numFmtId="187" fontId="11" fillId="6" borderId="7" xfId="1" applyNumberFormat="1" applyFont="1" applyFill="1" applyBorder="1"/>
    <xf numFmtId="187" fontId="22" fillId="4" borderId="7" xfId="1" applyNumberFormat="1" applyFont="1" applyFill="1" applyBorder="1" applyAlignment="1"/>
    <xf numFmtId="187" fontId="22" fillId="4" borderId="7" xfId="1" applyNumberFormat="1" applyFont="1" applyFill="1" applyBorder="1" applyAlignment="1">
      <alignment horizontal="center"/>
    </xf>
    <xf numFmtId="187" fontId="22" fillId="0" borderId="7" xfId="1" applyNumberFormat="1" applyFont="1" applyFill="1" applyBorder="1" applyAlignment="1">
      <alignment horizontal="center"/>
    </xf>
    <xf numFmtId="187" fontId="11" fillId="4" borderId="7" xfId="1" applyNumberFormat="1" applyFont="1" applyFill="1" applyBorder="1" applyAlignment="1">
      <alignment horizontal="center"/>
    </xf>
    <xf numFmtId="187" fontId="11" fillId="7" borderId="7" xfId="4" applyNumberFormat="1" applyFont="1" applyFill="1" applyBorder="1" applyAlignment="1">
      <alignment horizontal="center"/>
    </xf>
    <xf numFmtId="187" fontId="11" fillId="0" borderId="7" xfId="1" applyNumberFormat="1" applyFont="1" applyFill="1" applyBorder="1" applyAlignment="1">
      <alignment horizontal="center"/>
    </xf>
    <xf numFmtId="187" fontId="10" fillId="3" borderId="7" xfId="1" applyNumberFormat="1" applyFont="1" applyFill="1" applyBorder="1" applyAlignment="1">
      <alignment horizontal="center"/>
    </xf>
    <xf numFmtId="187" fontId="11" fillId="7" borderId="7" xfId="1" applyNumberFormat="1" applyFont="1" applyFill="1" applyBorder="1" applyAlignment="1">
      <alignment horizontal="center"/>
    </xf>
    <xf numFmtId="187" fontId="11" fillId="7" borderId="7" xfId="0" applyNumberFormat="1" applyFont="1" applyFill="1" applyBorder="1" applyAlignment="1">
      <alignment horizontal="center"/>
    </xf>
    <xf numFmtId="187" fontId="11" fillId="6" borderId="7" xfId="1" applyNumberFormat="1" applyFont="1" applyFill="1" applyBorder="1" applyAlignment="1">
      <alignment horizontal="center"/>
    </xf>
    <xf numFmtId="0" fontId="26" fillId="0" borderId="0" xfId="0" applyFont="1" applyFill="1" applyBorder="1"/>
    <xf numFmtId="0" fontId="15" fillId="5" borderId="30" xfId="0" applyFont="1" applyFill="1" applyBorder="1" applyAlignment="1">
      <alignment horizontal="center"/>
    </xf>
    <xf numFmtId="0" fontId="28" fillId="0" borderId="1" xfId="4" applyFont="1" applyFill="1" applyBorder="1" applyAlignment="1">
      <alignment horizontal="right"/>
    </xf>
    <xf numFmtId="0" fontId="28" fillId="4" borderId="28" xfId="4" quotePrefix="1" applyFont="1" applyFill="1" applyBorder="1" applyAlignment="1">
      <alignment horizontal="right"/>
    </xf>
    <xf numFmtId="0" fontId="29" fillId="0" borderId="7" xfId="4" applyFont="1" applyFill="1" applyBorder="1" applyAlignment="1">
      <alignment horizontal="left"/>
    </xf>
    <xf numFmtId="0" fontId="10" fillId="0" borderId="7" xfId="4" applyFont="1" applyFill="1" applyBorder="1" applyAlignment="1">
      <alignment horizontal="left"/>
    </xf>
    <xf numFmtId="0" fontId="30" fillId="0" borderId="1" xfId="4" applyFont="1" applyFill="1" applyBorder="1" applyAlignment="1">
      <alignment horizontal="right"/>
    </xf>
    <xf numFmtId="0" fontId="10" fillId="0" borderId="28" xfId="4" quotePrefix="1" applyFont="1" applyFill="1" applyBorder="1" applyAlignment="1">
      <alignment horizontal="right"/>
    </xf>
    <xf numFmtId="187" fontId="10" fillId="0" borderId="7" xfId="1" applyNumberFormat="1" applyFont="1" applyFill="1" applyBorder="1" applyAlignment="1">
      <alignment horizontal="center"/>
    </xf>
    <xf numFmtId="0" fontId="10" fillId="7" borderId="7" xfId="4" applyFont="1" applyFill="1" applyBorder="1" applyAlignment="1">
      <alignment horizontal="left"/>
    </xf>
    <xf numFmtId="49" fontId="15" fillId="7" borderId="28" xfId="1" applyNumberFormat="1" applyFont="1" applyFill="1" applyBorder="1" applyAlignment="1">
      <alignment horizontal="right"/>
    </xf>
    <xf numFmtId="0" fontId="11" fillId="7" borderId="1" xfId="4" applyFont="1" applyFill="1" applyBorder="1" applyAlignment="1">
      <alignment horizontal="right"/>
    </xf>
    <xf numFmtId="0" fontId="11" fillId="7" borderId="7" xfId="4" applyFont="1" applyFill="1" applyBorder="1" applyAlignment="1">
      <alignment horizontal="left"/>
    </xf>
    <xf numFmtId="0" fontId="10" fillId="7" borderId="1" xfId="4" applyFont="1" applyFill="1" applyBorder="1" applyAlignment="1">
      <alignment horizontal="right"/>
    </xf>
    <xf numFmtId="49" fontId="10" fillId="7" borderId="28" xfId="4" quotePrefix="1" applyNumberFormat="1" applyFont="1" applyFill="1" applyBorder="1" applyAlignment="1">
      <alignment horizontal="right"/>
    </xf>
    <xf numFmtId="49" fontId="10" fillId="0" borderId="28" xfId="4" quotePrefix="1" applyNumberFormat="1" applyFont="1" applyFill="1" applyBorder="1" applyAlignment="1">
      <alignment horizontal="right"/>
    </xf>
    <xf numFmtId="0" fontId="10" fillId="7" borderId="7" xfId="0" applyFont="1" applyFill="1" applyBorder="1" applyAlignment="1">
      <alignment horizontal="left"/>
    </xf>
    <xf numFmtId="0" fontId="10" fillId="7" borderId="7" xfId="0" applyFont="1" applyFill="1" applyBorder="1"/>
    <xf numFmtId="49" fontId="11" fillId="0" borderId="21" xfId="0" quotePrefix="1" applyNumberFormat="1" applyFont="1" applyFill="1" applyBorder="1" applyAlignment="1">
      <alignment horizontal="right"/>
    </xf>
    <xf numFmtId="49" fontId="10" fillId="7" borderId="21" xfId="0" quotePrefix="1" applyNumberFormat="1" applyFont="1" applyFill="1" applyBorder="1" applyAlignment="1">
      <alignment horizontal="right"/>
    </xf>
    <xf numFmtId="0" fontId="10" fillId="7" borderId="21" xfId="0" quotePrefix="1" applyFont="1" applyFill="1" applyBorder="1" applyAlignment="1">
      <alignment horizontal="right"/>
    </xf>
    <xf numFmtId="187" fontId="11" fillId="0" borderId="7" xfId="0" applyNumberFormat="1" applyFont="1" applyFill="1" applyBorder="1" applyAlignment="1">
      <alignment horizontal="center"/>
    </xf>
    <xf numFmtId="0" fontId="31" fillId="0" borderId="0" xfId="0" applyFont="1"/>
    <xf numFmtId="14" fontId="17" fillId="0" borderId="0" xfId="0" applyNumberFormat="1" applyFont="1"/>
    <xf numFmtId="14" fontId="11" fillId="0" borderId="0" xfId="0" applyNumberFormat="1" applyFont="1"/>
    <xf numFmtId="14" fontId="27" fillId="0" borderId="0" xfId="0" applyNumberFormat="1" applyFont="1"/>
    <xf numFmtId="0" fontId="1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Border="1"/>
    <xf numFmtId="0" fontId="15" fillId="5" borderId="31" xfId="0" applyFont="1" applyFill="1" applyBorder="1" applyAlignment="1">
      <alignment horizontal="center"/>
    </xf>
    <xf numFmtId="0" fontId="10" fillId="0" borderId="21" xfId="0" quotePrefix="1" applyFont="1" applyFill="1" applyBorder="1" applyAlignment="1">
      <alignment horizontal="right"/>
    </xf>
    <xf numFmtId="0" fontId="11" fillId="0" borderId="1" xfId="0" quotePrefix="1" applyFont="1" applyFill="1" applyBorder="1" applyAlignment="1">
      <alignment horizontal="right"/>
    </xf>
    <xf numFmtId="0" fontId="10" fillId="7" borderId="1" xfId="0" quotePrefix="1" applyFont="1" applyFill="1" applyBorder="1" applyAlignment="1">
      <alignment horizontal="right"/>
    </xf>
    <xf numFmtId="0" fontId="20" fillId="7" borderId="21" xfId="0" applyFont="1" applyFill="1" applyBorder="1" applyAlignment="1">
      <alignment horizontal="left"/>
    </xf>
    <xf numFmtId="187" fontId="10" fillId="7" borderId="7" xfId="1" applyNumberFormat="1" applyFont="1" applyFill="1" applyBorder="1" applyAlignment="1">
      <alignment horizontal="center"/>
    </xf>
    <xf numFmtId="187" fontId="11" fillId="0" borderId="22" xfId="1" applyNumberFormat="1" applyFont="1" applyBorder="1"/>
    <xf numFmtId="0" fontId="34" fillId="0" borderId="1" xfId="4" applyFont="1" applyFill="1" applyBorder="1" applyAlignment="1">
      <alignment horizontal="right"/>
    </xf>
    <xf numFmtId="0" fontId="34" fillId="4" borderId="28" xfId="4" quotePrefix="1" applyFont="1" applyFill="1" applyBorder="1" applyAlignment="1">
      <alignment horizontal="right"/>
    </xf>
    <xf numFmtId="0" fontId="35" fillId="0" borderId="1" xfId="4" applyFont="1" applyFill="1" applyBorder="1" applyAlignment="1">
      <alignment horizontal="right"/>
    </xf>
    <xf numFmtId="187" fontId="11" fillId="0" borderId="14" xfId="1" applyNumberFormat="1" applyFont="1" applyFill="1" applyBorder="1"/>
    <xf numFmtId="0" fontId="35" fillId="0" borderId="7" xfId="0" applyFont="1" applyBorder="1"/>
    <xf numFmtId="187" fontId="35" fillId="0" borderId="7" xfId="1" applyNumberFormat="1" applyFont="1" applyBorder="1"/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left"/>
    </xf>
    <xf numFmtId="0" fontId="36" fillId="7" borderId="21" xfId="0" applyFont="1" applyFill="1" applyBorder="1" applyAlignment="1">
      <alignment horizontal="left"/>
    </xf>
    <xf numFmtId="49" fontId="37" fillId="7" borderId="28" xfId="4" quotePrefix="1" applyNumberFormat="1" applyFont="1" applyFill="1" applyBorder="1" applyAlignment="1">
      <alignment horizontal="right"/>
    </xf>
    <xf numFmtId="187" fontId="37" fillId="7" borderId="7" xfId="1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left"/>
    </xf>
    <xf numFmtId="187" fontId="11" fillId="4" borderId="7" xfId="1" applyNumberFormat="1" applyFont="1" applyFill="1" applyBorder="1" applyAlignment="1">
      <alignment horizontal="left"/>
    </xf>
    <xf numFmtId="0" fontId="35" fillId="0" borderId="7" xfId="4" applyFont="1" applyFill="1" applyBorder="1" applyAlignment="1">
      <alignment horizontal="left"/>
    </xf>
    <xf numFmtId="187" fontId="35" fillId="0" borderId="7" xfId="1" applyNumberFormat="1" applyFont="1" applyFill="1" applyBorder="1" applyAlignment="1">
      <alignment horizontal="center"/>
    </xf>
    <xf numFmtId="0" fontId="35" fillId="0" borderId="21" xfId="4" quotePrefix="1" applyFont="1" applyFill="1" applyBorder="1" applyAlignment="1">
      <alignment horizontal="right"/>
    </xf>
    <xf numFmtId="0" fontId="35" fillId="0" borderId="28" xfId="4" quotePrefix="1" applyFont="1" applyFill="1" applyBorder="1" applyAlignment="1">
      <alignment horizontal="right"/>
    </xf>
    <xf numFmtId="0" fontId="35" fillId="4" borderId="28" xfId="4" quotePrefix="1" applyFont="1" applyFill="1" applyBorder="1" applyAlignment="1">
      <alignment horizontal="right"/>
    </xf>
    <xf numFmtId="0" fontId="11" fillId="0" borderId="9" xfId="0" applyFont="1" applyFill="1" applyBorder="1"/>
    <xf numFmtId="187" fontId="11" fillId="0" borderId="24" xfId="1" applyNumberFormat="1" applyFont="1" applyFill="1" applyBorder="1"/>
    <xf numFmtId="187" fontId="34" fillId="0" borderId="7" xfId="1" applyNumberFormat="1" applyFont="1" applyFill="1" applyBorder="1"/>
    <xf numFmtId="0" fontId="11" fillId="0" borderId="28" xfId="4" quotePrefix="1" applyFont="1" applyFill="1" applyBorder="1" applyAlignment="1">
      <alignment horizontal="right"/>
    </xf>
    <xf numFmtId="0" fontId="10" fillId="7" borderId="7" xfId="0" applyFont="1" applyFill="1" applyBorder="1" applyAlignment="1">
      <alignment wrapText="1"/>
    </xf>
    <xf numFmtId="187" fontId="14" fillId="4" borderId="7" xfId="1" applyNumberFormat="1" applyFont="1" applyFill="1" applyBorder="1" applyAlignment="1">
      <alignment horizontal="center"/>
    </xf>
    <xf numFmtId="187" fontId="10" fillId="7" borderId="7" xfId="0" applyNumberFormat="1" applyFont="1" applyFill="1" applyBorder="1" applyAlignment="1">
      <alignment horizontal="center"/>
    </xf>
    <xf numFmtId="187" fontId="38" fillId="0" borderId="7" xfId="1" applyNumberFormat="1" applyFont="1" applyFill="1" applyBorder="1" applyAlignment="1">
      <alignment horizontal="center"/>
    </xf>
    <xf numFmtId="0" fontId="11" fillId="0" borderId="7" xfId="4" applyFont="1" applyFill="1" applyBorder="1" applyAlignment="1">
      <alignment wrapText="1"/>
    </xf>
    <xf numFmtId="192" fontId="39" fillId="0" borderId="0" xfId="0" applyNumberFormat="1" applyFont="1" applyFill="1"/>
    <xf numFmtId="187" fontId="40" fillId="2" borderId="28" xfId="1" applyNumberFormat="1" applyFont="1" applyFill="1" applyBorder="1" applyAlignment="1"/>
    <xf numFmtId="187" fontId="40" fillId="2" borderId="29" xfId="1" applyNumberFormat="1" applyFont="1" applyFill="1" applyBorder="1" applyAlignment="1">
      <alignment horizontal="left"/>
    </xf>
    <xf numFmtId="187" fontId="41" fillId="2" borderId="29" xfId="1" applyNumberFormat="1" applyFont="1" applyFill="1" applyBorder="1" applyAlignment="1"/>
    <xf numFmtId="0" fontId="11" fillId="2" borderId="32" xfId="4" applyFont="1" applyFill="1" applyBorder="1" applyAlignment="1">
      <alignment horizontal="right"/>
    </xf>
    <xf numFmtId="0" fontId="10" fillId="2" borderId="28" xfId="4" quotePrefix="1" applyFont="1" applyFill="1" applyBorder="1" applyAlignment="1">
      <alignment horizontal="center"/>
    </xf>
    <xf numFmtId="0" fontId="10" fillId="2" borderId="29" xfId="4" applyFont="1" applyFill="1" applyBorder="1" applyAlignment="1">
      <alignment horizontal="left"/>
    </xf>
    <xf numFmtId="187" fontId="22" fillId="2" borderId="7" xfId="1" applyNumberFormat="1" applyFont="1" applyFill="1" applyBorder="1" applyAlignment="1"/>
    <xf numFmtId="0" fontId="11" fillId="2" borderId="1" xfId="4" applyFont="1" applyFill="1" applyBorder="1" applyAlignment="1">
      <alignment horizontal="right"/>
    </xf>
    <xf numFmtId="0" fontId="10" fillId="2" borderId="7" xfId="4" applyFont="1" applyFill="1" applyBorder="1" applyAlignment="1">
      <alignment horizontal="left"/>
    </xf>
    <xf numFmtId="187" fontId="11" fillId="2" borderId="7" xfId="1" applyNumberFormat="1" applyFont="1" applyFill="1" applyBorder="1" applyAlignment="1">
      <alignment horizontal="left"/>
    </xf>
    <xf numFmtId="0" fontId="28" fillId="2" borderId="1" xfId="4" applyFont="1" applyFill="1" applyBorder="1" applyAlignment="1">
      <alignment horizontal="right"/>
    </xf>
    <xf numFmtId="0" fontId="10" fillId="2" borderId="28" xfId="4" quotePrefix="1" applyFont="1" applyFill="1" applyBorder="1" applyAlignment="1">
      <alignment horizontal="right"/>
    </xf>
    <xf numFmtId="187" fontId="10" fillId="2" borderId="7" xfId="1" applyNumberFormat="1" applyFont="1" applyFill="1" applyBorder="1" applyAlignment="1">
      <alignment horizontal="center"/>
    </xf>
    <xf numFmtId="0" fontId="14" fillId="0" borderId="7" xfId="0" applyFont="1" applyBorder="1"/>
    <xf numFmtId="187" fontId="41" fillId="4" borderId="7" xfId="1" applyNumberFormat="1" applyFont="1" applyFill="1" applyBorder="1" applyAlignment="1">
      <alignment horizontal="center"/>
    </xf>
    <xf numFmtId="187" fontId="41" fillId="0" borderId="7" xfId="1" applyNumberFormat="1" applyFont="1" applyFill="1" applyBorder="1"/>
    <xf numFmtId="0" fontId="8" fillId="0" borderId="5" xfId="0" applyFont="1" applyBorder="1" applyAlignment="1">
      <alignment horizontal="right"/>
    </xf>
    <xf numFmtId="0" fontId="21" fillId="5" borderId="33" xfId="0" applyFont="1" applyFill="1" applyBorder="1" applyAlignment="1">
      <alignment horizontal="left"/>
    </xf>
    <xf numFmtId="0" fontId="21" fillId="5" borderId="34" xfId="0" applyFont="1" applyFill="1" applyBorder="1" applyAlignment="1">
      <alignment horizontal="left"/>
    </xf>
    <xf numFmtId="187" fontId="22" fillId="7" borderId="32" xfId="1" applyNumberFormat="1" applyFont="1" applyFill="1" applyBorder="1"/>
    <xf numFmtId="187" fontId="22" fillId="7" borderId="35" xfId="1" applyNumberFormat="1" applyFont="1" applyFill="1" applyBorder="1" applyAlignment="1"/>
    <xf numFmtId="187" fontId="41" fillId="2" borderId="32" xfId="1" applyNumberFormat="1" applyFont="1" applyFill="1" applyBorder="1"/>
    <xf numFmtId="187" fontId="42" fillId="2" borderId="14" xfId="1" applyNumberFormat="1" applyFont="1" applyFill="1" applyBorder="1" applyAlignment="1"/>
    <xf numFmtId="187" fontId="11" fillId="7" borderId="14" xfId="1" applyNumberFormat="1" applyFont="1" applyFill="1" applyBorder="1" applyAlignment="1">
      <alignment horizontal="center"/>
    </xf>
    <xf numFmtId="187" fontId="25" fillId="0" borderId="14" xfId="1" applyNumberFormat="1" applyFont="1" applyFill="1" applyBorder="1" applyAlignment="1">
      <alignment horizontal="center"/>
    </xf>
    <xf numFmtId="0" fontId="36" fillId="7" borderId="1" xfId="0" applyFont="1" applyFill="1" applyBorder="1" applyAlignment="1">
      <alignment horizontal="left"/>
    </xf>
    <xf numFmtId="187" fontId="37" fillId="7" borderId="14" xfId="1" applyNumberFormat="1" applyFont="1" applyFill="1" applyBorder="1" applyAlignment="1">
      <alignment horizontal="center"/>
    </xf>
    <xf numFmtId="187" fontId="14" fillId="4" borderId="14" xfId="1" applyNumberFormat="1" applyFont="1" applyFill="1" applyBorder="1" applyAlignment="1">
      <alignment horizontal="center"/>
    </xf>
    <xf numFmtId="187" fontId="10" fillId="7" borderId="14" xfId="0" applyNumberFormat="1" applyFont="1" applyFill="1" applyBorder="1" applyAlignment="1">
      <alignment horizontal="center"/>
    </xf>
    <xf numFmtId="187" fontId="11" fillId="7" borderId="14" xfId="0" applyNumberFormat="1" applyFont="1" applyFill="1" applyBorder="1" applyAlignment="1">
      <alignment horizontal="center"/>
    </xf>
    <xf numFmtId="0" fontId="11" fillId="0" borderId="1" xfId="0" applyFont="1" applyFill="1" applyBorder="1"/>
    <xf numFmtId="187" fontId="10" fillId="7" borderId="14" xfId="1" applyNumberFormat="1" applyFont="1" applyFill="1" applyBorder="1" applyAlignment="1">
      <alignment horizontal="center"/>
    </xf>
    <xf numFmtId="187" fontId="10" fillId="3" borderId="14" xfId="1" applyNumberFormat="1" applyFont="1" applyFill="1" applyBorder="1" applyAlignment="1">
      <alignment horizontal="center"/>
    </xf>
    <xf numFmtId="187" fontId="11" fillId="6" borderId="1" xfId="1" applyNumberFormat="1" applyFont="1" applyFill="1" applyBorder="1"/>
    <xf numFmtId="187" fontId="32" fillId="7" borderId="8" xfId="1" applyNumberFormat="1" applyFont="1" applyFill="1" applyBorder="1"/>
    <xf numFmtId="187" fontId="32" fillId="7" borderId="10" xfId="1" applyNumberFormat="1" applyFont="1" applyFill="1" applyBorder="1"/>
    <xf numFmtId="187" fontId="33" fillId="7" borderId="10" xfId="1" applyNumberFormat="1" applyFont="1" applyFill="1" applyBorder="1" applyAlignment="1">
      <alignment horizontal="center"/>
    </xf>
    <xf numFmtId="187" fontId="33" fillId="7" borderId="19" xfId="1" applyNumberFormat="1" applyFont="1" applyFill="1" applyBorder="1" applyAlignment="1">
      <alignment horizontal="center"/>
    </xf>
    <xf numFmtId="184" fontId="11" fillId="2" borderId="36" xfId="0" applyNumberFormat="1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187" fontId="4" fillId="0" borderId="38" xfId="1" applyNumberFormat="1" applyFont="1" applyBorder="1" applyAlignment="1">
      <alignment vertical="center"/>
    </xf>
    <xf numFmtId="187" fontId="4" fillId="0" borderId="21" xfId="1" applyNumberFormat="1" applyFont="1" applyBorder="1" applyAlignment="1">
      <alignment horizontal="left"/>
    </xf>
    <xf numFmtId="187" fontId="5" fillId="6" borderId="21" xfId="1" applyNumberFormat="1" applyFont="1" applyFill="1" applyBorder="1" applyAlignment="1">
      <alignment horizontal="left"/>
    </xf>
    <xf numFmtId="0" fontId="4" fillId="0" borderId="39" xfId="0" applyFont="1" applyBorder="1" applyAlignment="1">
      <alignment horizontal="left"/>
    </xf>
    <xf numFmtId="187" fontId="5" fillId="6" borderId="21" xfId="0" applyNumberFormat="1" applyFont="1" applyFill="1" applyBorder="1" applyAlignment="1">
      <alignment horizontal="left"/>
    </xf>
    <xf numFmtId="187" fontId="4" fillId="0" borderId="39" xfId="1" applyNumberFormat="1" applyFont="1" applyBorder="1" applyAlignment="1">
      <alignment horizontal="left"/>
    </xf>
    <xf numFmtId="187" fontId="4" fillId="6" borderId="39" xfId="1" applyNumberFormat="1" applyFont="1" applyFill="1" applyBorder="1" applyAlignment="1">
      <alignment horizontal="left"/>
    </xf>
    <xf numFmtId="187" fontId="5" fillId="3" borderId="40" xfId="0" applyNumberFormat="1" applyFont="1" applyFill="1" applyBorder="1" applyAlignment="1">
      <alignment horizontal="left"/>
    </xf>
    <xf numFmtId="187" fontId="5" fillId="6" borderId="14" xfId="1" applyNumberFormat="1" applyFont="1" applyFill="1" applyBorder="1" applyAlignment="1">
      <alignment horizontal="left"/>
    </xf>
    <xf numFmtId="187" fontId="5" fillId="6" borderId="14" xfId="0" applyNumberFormat="1" applyFont="1" applyFill="1" applyBorder="1" applyAlignment="1">
      <alignment horizontal="left"/>
    </xf>
    <xf numFmtId="187" fontId="5" fillId="0" borderId="21" xfId="1" applyNumberFormat="1" applyFont="1" applyBorder="1" applyAlignment="1">
      <alignment vertical="center"/>
    </xf>
    <xf numFmtId="187" fontId="5" fillId="0" borderId="21" xfId="1" applyNumberFormat="1" applyFont="1" applyBorder="1" applyAlignment="1">
      <alignment horizontal="left"/>
    </xf>
    <xf numFmtId="187" fontId="5" fillId="3" borderId="41" xfId="1" applyNumberFormat="1" applyFont="1" applyFill="1" applyBorder="1" applyAlignment="1">
      <alignment horizontal="left"/>
    </xf>
    <xf numFmtId="187" fontId="5" fillId="0" borderId="14" xfId="1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  <xf numFmtId="187" fontId="5" fillId="0" borderId="14" xfId="1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187" fontId="5" fillId="3" borderId="8" xfId="0" applyNumberFormat="1" applyFont="1" applyFill="1" applyBorder="1" applyAlignment="1">
      <alignment horizontal="left"/>
    </xf>
    <xf numFmtId="187" fontId="5" fillId="3" borderId="19" xfId="1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14" fontId="8" fillId="0" borderId="0" xfId="0" applyNumberFormat="1" applyFont="1"/>
    <xf numFmtId="0" fontId="43" fillId="0" borderId="0" xfId="0" applyFont="1" applyFill="1" applyBorder="1"/>
    <xf numFmtId="0" fontId="11" fillId="4" borderId="1" xfId="0" applyFont="1" applyFill="1" applyBorder="1" applyAlignment="1">
      <alignment horizontal="left"/>
    </xf>
    <xf numFmtId="187" fontId="11" fillId="4" borderId="7" xfId="1" applyNumberFormat="1" applyFont="1" applyFill="1" applyBorder="1"/>
    <xf numFmtId="0" fontId="8" fillId="0" borderId="1" xfId="0" applyFont="1" applyFill="1" applyBorder="1" applyAlignment="1">
      <alignment horizontal="right"/>
    </xf>
    <xf numFmtId="187" fontId="35" fillId="4" borderId="7" xfId="1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right"/>
    </xf>
    <xf numFmtId="0" fontId="41" fillId="4" borderId="28" xfId="4" quotePrefix="1" applyFont="1" applyFill="1" applyBorder="1" applyAlignment="1">
      <alignment horizontal="right"/>
    </xf>
    <xf numFmtId="0" fontId="41" fillId="4" borderId="7" xfId="4" applyFont="1" applyFill="1" applyBorder="1" applyAlignment="1">
      <alignment horizontal="left"/>
    </xf>
    <xf numFmtId="187" fontId="44" fillId="0" borderId="7" xfId="1" applyNumberFormat="1" applyFont="1" applyBorder="1" applyAlignment="1">
      <alignment horizontal="left"/>
    </xf>
    <xf numFmtId="187" fontId="44" fillId="0" borderId="14" xfId="1" applyNumberFormat="1" applyFont="1" applyBorder="1" applyAlignment="1">
      <alignment horizontal="left"/>
    </xf>
    <xf numFmtId="0" fontId="39" fillId="0" borderId="0" xfId="0" applyFont="1" applyFill="1"/>
    <xf numFmtId="0" fontId="43" fillId="0" borderId="0" xfId="0" applyFont="1" applyFill="1"/>
    <xf numFmtId="0" fontId="39" fillId="0" borderId="0" xfId="0" applyFont="1" applyFill="1" applyBorder="1"/>
    <xf numFmtId="0" fontId="39" fillId="0" borderId="0" xfId="0" applyFont="1"/>
    <xf numFmtId="49" fontId="10" fillId="7" borderId="28" xfId="4" applyNumberFormat="1" applyFont="1" applyFill="1" applyBorder="1" applyAlignment="1">
      <alignment horizontal="right"/>
    </xf>
    <xf numFmtId="187" fontId="40" fillId="2" borderId="29" xfId="1" applyNumberFormat="1" applyFont="1" applyFill="1" applyBorder="1" applyAlignment="1">
      <alignment wrapText="1"/>
    </xf>
    <xf numFmtId="0" fontId="11" fillId="0" borderId="22" xfId="0" applyFont="1" applyFill="1" applyBorder="1"/>
    <xf numFmtId="0" fontId="11" fillId="0" borderId="22" xfId="0" applyFont="1" applyBorder="1"/>
    <xf numFmtId="0" fontId="11" fillId="0" borderId="16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187" fontId="11" fillId="0" borderId="22" xfId="1" applyNumberFormat="1" applyFont="1" applyFill="1" applyBorder="1"/>
    <xf numFmtId="49" fontId="10" fillId="0" borderId="21" xfId="0" quotePrefix="1" applyNumberFormat="1" applyFont="1" applyFill="1" applyBorder="1" applyAlignment="1">
      <alignment horizontal="right"/>
    </xf>
    <xf numFmtId="0" fontId="14" fillId="0" borderId="32" xfId="4" applyFont="1" applyFill="1" applyBorder="1" applyAlignment="1">
      <alignment horizontal="right"/>
    </xf>
    <xf numFmtId="0" fontId="14" fillId="0" borderId="28" xfId="4" quotePrefix="1" applyFont="1" applyFill="1" applyBorder="1" applyAlignment="1">
      <alignment horizontal="right"/>
    </xf>
    <xf numFmtId="0" fontId="14" fillId="0" borderId="29" xfId="4" applyFont="1" applyFill="1" applyBorder="1" applyAlignment="1">
      <alignment horizontal="left"/>
    </xf>
    <xf numFmtId="187" fontId="14" fillId="0" borderId="7" xfId="1" applyNumberFormat="1" applyFont="1" applyFill="1" applyBorder="1" applyAlignment="1"/>
    <xf numFmtId="0" fontId="14" fillId="4" borderId="32" xfId="4" applyFont="1" applyFill="1" applyBorder="1" applyAlignment="1">
      <alignment horizontal="right"/>
    </xf>
    <xf numFmtId="0" fontId="14" fillId="4" borderId="28" xfId="4" quotePrefix="1" applyFont="1" applyFill="1" applyBorder="1" applyAlignment="1">
      <alignment horizontal="right"/>
    </xf>
    <xf numFmtId="0" fontId="14" fillId="4" borderId="29" xfId="4" applyFont="1" applyFill="1" applyBorder="1" applyAlignment="1">
      <alignment horizontal="left"/>
    </xf>
    <xf numFmtId="187" fontId="14" fillId="4" borderId="7" xfId="1" applyNumberFormat="1" applyFont="1" applyFill="1" applyBorder="1" applyAlignment="1"/>
    <xf numFmtId="0" fontId="14" fillId="0" borderId="1" xfId="4" applyFont="1" applyFill="1" applyBorder="1" applyAlignment="1">
      <alignment horizontal="right"/>
    </xf>
    <xf numFmtId="0" fontId="14" fillId="0" borderId="7" xfId="4" applyFont="1" applyFill="1" applyBorder="1" applyAlignment="1">
      <alignment horizontal="left"/>
    </xf>
    <xf numFmtId="187" fontId="14" fillId="0" borderId="7" xfId="1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right"/>
    </xf>
    <xf numFmtId="49" fontId="15" fillId="7" borderId="21" xfId="0" quotePrefix="1" applyNumberFormat="1" applyFont="1" applyFill="1" applyBorder="1" applyAlignment="1">
      <alignment horizontal="right"/>
    </xf>
    <xf numFmtId="0" fontId="22" fillId="7" borderId="7" xfId="0" applyFont="1" applyFill="1" applyBorder="1" applyAlignment="1">
      <alignment horizontal="left"/>
    </xf>
    <xf numFmtId="0" fontId="29" fillId="7" borderId="7" xfId="0" applyFont="1" applyFill="1" applyBorder="1" applyAlignment="1">
      <alignment wrapText="1"/>
    </xf>
    <xf numFmtId="187" fontId="35" fillId="7" borderId="7" xfId="1" applyNumberFormat="1" applyFont="1" applyFill="1" applyBorder="1" applyAlignment="1">
      <alignment horizontal="center"/>
    </xf>
    <xf numFmtId="187" fontId="42" fillId="7" borderId="14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49" fontId="14" fillId="0" borderId="21" xfId="0" quotePrefix="1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right"/>
    </xf>
    <xf numFmtId="49" fontId="35" fillId="0" borderId="21" xfId="0" quotePrefix="1" applyNumberFormat="1" applyFont="1" applyFill="1" applyBorder="1" applyAlignment="1">
      <alignment horizontal="right"/>
    </xf>
    <xf numFmtId="0" fontId="35" fillId="0" borderId="7" xfId="0" applyFont="1" applyFill="1" applyBorder="1" applyAlignment="1">
      <alignment horizontal="left"/>
    </xf>
    <xf numFmtId="187" fontId="42" fillId="0" borderId="14" xfId="1" applyNumberFormat="1" applyFont="1" applyFill="1" applyBorder="1" applyAlignment="1">
      <alignment horizontal="center"/>
    </xf>
    <xf numFmtId="49" fontId="35" fillId="0" borderId="28" xfId="0" quotePrefix="1" applyNumberFormat="1" applyFont="1" applyFill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14" fillId="0" borderId="43" xfId="0" applyFont="1" applyBorder="1" applyAlignment="1">
      <alignment horizontal="left"/>
    </xf>
    <xf numFmtId="0" fontId="14" fillId="0" borderId="44" xfId="0" applyFont="1" applyBorder="1"/>
    <xf numFmtId="187" fontId="14" fillId="0" borderId="44" xfId="1" applyNumberFormat="1" applyFont="1" applyFill="1" applyBorder="1"/>
    <xf numFmtId="0" fontId="14" fillId="0" borderId="26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8" fillId="0" borderId="1" xfId="0" applyFont="1" applyFill="1" applyBorder="1"/>
    <xf numFmtId="0" fontId="11" fillId="8" borderId="1" xfId="0" applyFont="1" applyFill="1" applyBorder="1" applyAlignment="1">
      <alignment horizontal="right"/>
    </xf>
    <xf numFmtId="0" fontId="11" fillId="8" borderId="7" xfId="0" applyFont="1" applyFill="1" applyBorder="1"/>
    <xf numFmtId="187" fontId="11" fillId="8" borderId="7" xfId="1" applyNumberFormat="1" applyFont="1" applyFill="1" applyBorder="1" applyAlignment="1">
      <alignment horizontal="center"/>
    </xf>
    <xf numFmtId="49" fontId="10" fillId="9" borderId="28" xfId="0" quotePrefix="1" applyNumberFormat="1" applyFont="1" applyFill="1" applyBorder="1" applyAlignment="1">
      <alignment horizontal="right"/>
    </xf>
    <xf numFmtId="0" fontId="10" fillId="9" borderId="7" xfId="0" applyFont="1" applyFill="1" applyBorder="1"/>
    <xf numFmtId="187" fontId="11" fillId="9" borderId="7" xfId="1" applyNumberFormat="1" applyFont="1" applyFill="1" applyBorder="1" applyAlignment="1">
      <alignment horizontal="center"/>
    </xf>
    <xf numFmtId="0" fontId="11" fillId="9" borderId="1" xfId="0" quotePrefix="1" applyFont="1" applyFill="1" applyBorder="1" applyAlignment="1">
      <alignment horizontal="right"/>
    </xf>
    <xf numFmtId="187" fontId="38" fillId="9" borderId="7" xfId="1" applyNumberFormat="1" applyFont="1" applyFill="1" applyBorder="1" applyAlignment="1">
      <alignment horizontal="center"/>
    </xf>
    <xf numFmtId="0" fontId="53" fillId="0" borderId="0" xfId="0" applyFont="1" applyFill="1" applyBorder="1"/>
    <xf numFmtId="187" fontId="54" fillId="0" borderId="7" xfId="1" applyNumberFormat="1" applyFont="1" applyFill="1" applyBorder="1" applyAlignment="1">
      <alignment horizontal="center"/>
    </xf>
    <xf numFmtId="0" fontId="55" fillId="0" borderId="21" xfId="0" quotePrefix="1" applyFont="1" applyFill="1" applyBorder="1" applyAlignment="1">
      <alignment horizontal="right"/>
    </xf>
    <xf numFmtId="0" fontId="54" fillId="0" borderId="21" xfId="0" quotePrefix="1" applyFont="1" applyFill="1" applyBorder="1" applyAlignment="1">
      <alignment horizontal="right"/>
    </xf>
    <xf numFmtId="0" fontId="54" fillId="0" borderId="21" xfId="0" applyFont="1" applyFill="1" applyBorder="1" applyAlignment="1">
      <alignment horizontal="left"/>
    </xf>
    <xf numFmtId="0" fontId="55" fillId="7" borderId="21" xfId="0" quotePrefix="1" applyFont="1" applyFill="1" applyBorder="1" applyAlignment="1">
      <alignment horizontal="right"/>
    </xf>
    <xf numFmtId="49" fontId="11" fillId="0" borderId="28" xfId="0" quotePrefix="1" applyNumberFormat="1" applyFont="1" applyFill="1" applyBorder="1" applyAlignment="1">
      <alignment horizontal="right"/>
    </xf>
    <xf numFmtId="0" fontId="54" fillId="0" borderId="1" xfId="0" applyFont="1" applyFill="1" applyBorder="1" applyAlignment="1">
      <alignment horizontal="right"/>
    </xf>
    <xf numFmtId="0" fontId="54" fillId="0" borderId="0" xfId="0" applyFont="1" applyFill="1" applyBorder="1"/>
    <xf numFmtId="49" fontId="14" fillId="0" borderId="28" xfId="0" quotePrefix="1" applyNumberFormat="1" applyFont="1" applyFill="1" applyBorder="1" applyAlignment="1">
      <alignment horizontal="right"/>
    </xf>
    <xf numFmtId="49" fontId="15" fillId="0" borderId="21" xfId="0" quotePrefix="1" applyNumberFormat="1" applyFont="1" applyFill="1" applyBorder="1" applyAlignment="1">
      <alignment horizontal="right"/>
    </xf>
    <xf numFmtId="0" fontId="22" fillId="0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187" fontId="11" fillId="6" borderId="16" xfId="1" applyNumberFormat="1" applyFont="1" applyFill="1" applyBorder="1"/>
    <xf numFmtId="187" fontId="11" fillId="6" borderId="22" xfId="1" applyNumberFormat="1" applyFont="1" applyFill="1" applyBorder="1"/>
    <xf numFmtId="187" fontId="11" fillId="6" borderId="22" xfId="1" applyNumberFormat="1" applyFont="1" applyFill="1" applyBorder="1" applyAlignment="1">
      <alignment horizontal="center"/>
    </xf>
    <xf numFmtId="187" fontId="11" fillId="6" borderId="23" xfId="1" applyNumberFormat="1" applyFont="1" applyFill="1" applyBorder="1" applyAlignment="1">
      <alignment horizontal="center"/>
    </xf>
    <xf numFmtId="187" fontId="5" fillId="0" borderId="7" xfId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/>
    </xf>
    <xf numFmtId="0" fontId="35" fillId="0" borderId="22" xfId="0" applyFont="1" applyBorder="1"/>
    <xf numFmtId="0" fontId="11" fillId="0" borderId="32" xfId="0" applyFont="1" applyBorder="1" applyAlignment="1">
      <alignment horizontal="left"/>
    </xf>
    <xf numFmtId="0" fontId="11" fillId="0" borderId="29" xfId="0" applyFont="1" applyBorder="1"/>
    <xf numFmtId="187" fontId="11" fillId="3" borderId="13" xfId="1" applyNumberFormat="1" applyFont="1" applyFill="1" applyBorder="1"/>
    <xf numFmtId="187" fontId="11" fillId="8" borderId="13" xfId="1" applyNumberFormat="1" applyFont="1" applyFill="1" applyBorder="1"/>
    <xf numFmtId="187" fontId="11" fillId="8" borderId="45" xfId="1" applyNumberFormat="1" applyFont="1" applyFill="1" applyBorder="1"/>
    <xf numFmtId="187" fontId="11" fillId="0" borderId="46" xfId="1" applyNumberFormat="1" applyFont="1" applyBorder="1"/>
    <xf numFmtId="0" fontId="11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0" fontId="11" fillId="0" borderId="9" xfId="0" applyFont="1" applyBorder="1"/>
    <xf numFmtId="187" fontId="11" fillId="0" borderId="9" xfId="1" applyNumberFormat="1" applyFont="1" applyBorder="1"/>
    <xf numFmtId="187" fontId="11" fillId="0" borderId="24" xfId="1" applyNumberFormat="1" applyFont="1" applyBorder="1"/>
    <xf numFmtId="187" fontId="11" fillId="0" borderId="19" xfId="1" applyNumberFormat="1" applyFont="1" applyBorder="1"/>
    <xf numFmtId="187" fontId="11" fillId="8" borderId="20" xfId="1" applyNumberFormat="1" applyFont="1" applyFill="1" applyBorder="1"/>
    <xf numFmtId="0" fontId="11" fillId="0" borderId="34" xfId="0" applyFont="1" applyBorder="1" applyAlignment="1">
      <alignment horizontal="right"/>
    </xf>
    <xf numFmtId="0" fontId="11" fillId="0" borderId="34" xfId="0" applyFont="1" applyBorder="1" applyAlignment="1">
      <alignment horizontal="left"/>
    </xf>
    <xf numFmtId="0" fontId="11" fillId="0" borderId="25" xfId="0" applyFont="1" applyBorder="1"/>
    <xf numFmtId="187" fontId="11" fillId="0" borderId="25" xfId="1" applyNumberFormat="1" applyFont="1" applyBorder="1"/>
    <xf numFmtId="187" fontId="11" fillId="0" borderId="47" xfId="1" applyNumberFormat="1" applyFont="1" applyBorder="1"/>
    <xf numFmtId="0" fontId="11" fillId="0" borderId="32" xfId="0" applyFont="1" applyBorder="1" applyAlignment="1">
      <alignment horizontal="right"/>
    </xf>
    <xf numFmtId="187" fontId="11" fillId="0" borderId="29" xfId="1" applyNumberFormat="1" applyFont="1" applyFill="1" applyBorder="1"/>
    <xf numFmtId="0" fontId="8" fillId="3" borderId="48" xfId="0" applyFont="1" applyFill="1" applyBorder="1" applyAlignment="1">
      <alignment horizontal="right"/>
    </xf>
    <xf numFmtId="187" fontId="11" fillId="3" borderId="49" xfId="1" applyNumberFormat="1" applyFont="1" applyFill="1" applyBorder="1"/>
    <xf numFmtId="187" fontId="11" fillId="2" borderId="19" xfId="1" applyNumberFormat="1" applyFont="1" applyFill="1" applyBorder="1"/>
    <xf numFmtId="187" fontId="11" fillId="2" borderId="14" xfId="1" applyNumberFormat="1" applyFont="1" applyFill="1" applyBorder="1"/>
    <xf numFmtId="187" fontId="11" fillId="2" borderId="50" xfId="1" applyNumberFormat="1" applyFont="1" applyFill="1" applyBorder="1"/>
    <xf numFmtId="187" fontId="54" fillId="10" borderId="7" xfId="1" applyNumberFormat="1" applyFont="1" applyFill="1" applyBorder="1" applyAlignment="1">
      <alignment horizontal="center"/>
    </xf>
    <xf numFmtId="0" fontId="54" fillId="10" borderId="1" xfId="0" applyFont="1" applyFill="1" applyBorder="1" applyAlignment="1">
      <alignment horizontal="right"/>
    </xf>
    <xf numFmtId="0" fontId="54" fillId="10" borderId="21" xfId="0" quotePrefix="1" applyFont="1" applyFill="1" applyBorder="1" applyAlignment="1">
      <alignment horizontal="right"/>
    </xf>
    <xf numFmtId="0" fontId="54" fillId="10" borderId="7" xfId="0" applyFont="1" applyFill="1" applyBorder="1"/>
    <xf numFmtId="0" fontId="54" fillId="10" borderId="7" xfId="0" applyFont="1" applyFill="1" applyBorder="1" applyAlignment="1">
      <alignment horizontal="right"/>
    </xf>
    <xf numFmtId="0" fontId="10" fillId="7" borderId="21" xfId="0" quotePrefix="1" applyFont="1" applyFill="1" applyBorder="1" applyAlignment="1">
      <alignment horizontal="center"/>
    </xf>
    <xf numFmtId="0" fontId="11" fillId="7" borderId="21" xfId="0" quotePrefix="1" applyFont="1" applyFill="1" applyBorder="1" applyAlignment="1">
      <alignment horizontal="center"/>
    </xf>
    <xf numFmtId="187" fontId="14" fillId="0" borderId="14" xfId="1" applyNumberFormat="1" applyFont="1" applyFill="1" applyBorder="1" applyAlignment="1"/>
    <xf numFmtId="187" fontId="22" fillId="2" borderId="14" xfId="1" applyNumberFormat="1" applyFont="1" applyFill="1" applyBorder="1" applyAlignment="1"/>
    <xf numFmtId="187" fontId="11" fillId="2" borderId="14" xfId="1" applyNumberFormat="1" applyFont="1" applyFill="1" applyBorder="1" applyAlignment="1">
      <alignment horizontal="left"/>
    </xf>
    <xf numFmtId="187" fontId="10" fillId="2" borderId="14" xfId="1" applyNumberFormat="1" applyFont="1" applyFill="1" applyBorder="1" applyAlignment="1">
      <alignment horizontal="center"/>
    </xf>
    <xf numFmtId="187" fontId="11" fillId="4" borderId="14" xfId="1" applyNumberFormat="1" applyFont="1" applyFill="1" applyBorder="1" applyAlignment="1">
      <alignment horizontal="center"/>
    </xf>
    <xf numFmtId="49" fontId="10" fillId="9" borderId="32" xfId="0" quotePrefix="1" applyNumberFormat="1" applyFont="1" applyFill="1" applyBorder="1" applyAlignment="1">
      <alignment horizontal="right"/>
    </xf>
    <xf numFmtId="187" fontId="11" fillId="9" borderId="14" xfId="1" applyNumberFormat="1" applyFont="1" applyFill="1" applyBorder="1" applyAlignment="1">
      <alignment horizontal="center"/>
    </xf>
    <xf numFmtId="49" fontId="11" fillId="0" borderId="32" xfId="0" quotePrefix="1" applyNumberFormat="1" applyFont="1" applyFill="1" applyBorder="1" applyAlignment="1">
      <alignment horizontal="right"/>
    </xf>
    <xf numFmtId="187" fontId="11" fillId="0" borderId="14" xfId="1" applyNumberFormat="1" applyFont="1" applyFill="1" applyBorder="1" applyAlignment="1">
      <alignment horizontal="center"/>
    </xf>
    <xf numFmtId="187" fontId="54" fillId="0" borderId="14" xfId="1" applyNumberFormat="1" applyFont="1" applyFill="1" applyBorder="1" applyAlignment="1">
      <alignment horizontal="center"/>
    </xf>
    <xf numFmtId="187" fontId="11" fillId="0" borderId="14" xfId="0" applyNumberFormat="1" applyFont="1" applyFill="1" applyBorder="1" applyAlignment="1">
      <alignment horizontal="center"/>
    </xf>
    <xf numFmtId="187" fontId="38" fillId="0" borderId="14" xfId="1" applyNumberFormat="1" applyFont="1" applyFill="1" applyBorder="1" applyAlignment="1">
      <alignment horizontal="center"/>
    </xf>
    <xf numFmtId="187" fontId="38" fillId="9" borderId="14" xfId="1" applyNumberFormat="1" applyFont="1" applyFill="1" applyBorder="1" applyAlignment="1">
      <alignment horizontal="center"/>
    </xf>
    <xf numFmtId="187" fontId="54" fillId="10" borderId="14" xfId="1" applyNumberFormat="1" applyFont="1" applyFill="1" applyBorder="1" applyAlignment="1">
      <alignment horizontal="center"/>
    </xf>
    <xf numFmtId="0" fontId="10" fillId="7" borderId="1" xfId="0" quotePrefix="1" applyFont="1" applyFill="1" applyBorder="1" applyAlignment="1">
      <alignment horizontal="center"/>
    </xf>
    <xf numFmtId="0" fontId="11" fillId="7" borderId="39" xfId="0" quotePrefix="1" applyFont="1" applyFill="1" applyBorder="1" applyAlignment="1">
      <alignment horizontal="center"/>
    </xf>
    <xf numFmtId="187" fontId="11" fillId="8" borderId="14" xfId="1" applyNumberFormat="1" applyFont="1" applyFill="1" applyBorder="1" applyAlignment="1">
      <alignment horizontal="center"/>
    </xf>
    <xf numFmtId="187" fontId="11" fillId="6" borderId="14" xfId="1" applyNumberFormat="1" applyFont="1" applyFill="1" applyBorder="1" applyAlignment="1">
      <alignment horizontal="center"/>
    </xf>
    <xf numFmtId="187" fontId="11" fillId="6" borderId="50" xfId="1" applyNumberFormat="1" applyFont="1" applyFill="1" applyBorder="1" applyAlignment="1">
      <alignment horizontal="center"/>
    </xf>
    <xf numFmtId="187" fontId="11" fillId="3" borderId="38" xfId="1" applyNumberFormat="1" applyFont="1" applyFill="1" applyBorder="1"/>
    <xf numFmtId="187" fontId="11" fillId="0" borderId="50" xfId="1" applyNumberFormat="1" applyFont="1" applyBorder="1"/>
    <xf numFmtId="187" fontId="11" fillId="0" borderId="51" xfId="1" applyNumberFormat="1" applyFont="1" applyBorder="1"/>
    <xf numFmtId="187" fontId="11" fillId="0" borderId="35" xfId="1" applyNumberFormat="1" applyFont="1" applyFill="1" applyBorder="1"/>
    <xf numFmtId="187" fontId="11" fillId="10" borderId="7" xfId="1" applyNumberFormat="1" applyFont="1" applyFill="1" applyBorder="1" applyAlignment="1">
      <alignment horizontal="center"/>
    </xf>
    <xf numFmtId="187" fontId="11" fillId="11" borderId="16" xfId="1" applyNumberFormat="1" applyFont="1" applyFill="1" applyBorder="1"/>
    <xf numFmtId="187" fontId="11" fillId="11" borderId="22" xfId="1" applyNumberFormat="1" applyFont="1" applyFill="1" applyBorder="1"/>
    <xf numFmtId="187" fontId="11" fillId="11" borderId="22" xfId="1" applyNumberFormat="1" applyFont="1" applyFill="1" applyBorder="1" applyAlignment="1">
      <alignment horizontal="center"/>
    </xf>
    <xf numFmtId="187" fontId="11" fillId="11" borderId="23" xfId="1" applyNumberFormat="1" applyFont="1" applyFill="1" applyBorder="1" applyAlignment="1">
      <alignment horizontal="center"/>
    </xf>
    <xf numFmtId="187" fontId="11" fillId="11" borderId="50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wrapText="1"/>
    </xf>
    <xf numFmtId="0" fontId="21" fillId="5" borderId="20" xfId="0" applyFont="1" applyFill="1" applyBorder="1" applyAlignment="1">
      <alignment horizontal="center" wrapText="1"/>
    </xf>
    <xf numFmtId="0" fontId="21" fillId="5" borderId="25" xfId="0" applyFont="1" applyFill="1" applyBorder="1" applyAlignment="1">
      <alignment wrapText="1"/>
    </xf>
    <xf numFmtId="187" fontId="15" fillId="7" borderId="29" xfId="1" applyNumberFormat="1" applyFont="1" applyFill="1" applyBorder="1" applyAlignment="1">
      <alignment wrapText="1"/>
    </xf>
    <xf numFmtId="0" fontId="14" fillId="0" borderId="29" xfId="4" applyFont="1" applyFill="1" applyBorder="1" applyAlignment="1">
      <alignment wrapText="1"/>
    </xf>
    <xf numFmtId="0" fontId="14" fillId="4" borderId="29" xfId="4" applyFont="1" applyFill="1" applyBorder="1" applyAlignment="1">
      <alignment wrapText="1"/>
    </xf>
    <xf numFmtId="0" fontId="10" fillId="2" borderId="29" xfId="4" applyFont="1" applyFill="1" applyBorder="1" applyAlignment="1">
      <alignment wrapText="1"/>
    </xf>
    <xf numFmtId="0" fontId="14" fillId="0" borderId="7" xfId="4" applyFont="1" applyFill="1" applyBorder="1" applyAlignment="1">
      <alignment wrapText="1"/>
    </xf>
    <xf numFmtId="0" fontId="10" fillId="2" borderId="7" xfId="4" applyFont="1" applyFill="1" applyBorder="1" applyAlignment="1">
      <alignment wrapText="1"/>
    </xf>
    <xf numFmtId="0" fontId="29" fillId="0" borderId="7" xfId="4" applyFont="1" applyFill="1" applyBorder="1" applyAlignment="1">
      <alignment wrapText="1"/>
    </xf>
    <xf numFmtId="0" fontId="10" fillId="0" borderId="7" xfId="4" applyFont="1" applyFill="1" applyBorder="1" applyAlignment="1">
      <alignment wrapText="1"/>
    </xf>
    <xf numFmtId="0" fontId="35" fillId="0" borderId="7" xfId="4" applyFont="1" applyFill="1" applyBorder="1" applyAlignment="1">
      <alignment wrapText="1"/>
    </xf>
    <xf numFmtId="0" fontId="41" fillId="4" borderId="7" xfId="4" applyFont="1" applyFill="1" applyBorder="1" applyAlignment="1">
      <alignment wrapText="1"/>
    </xf>
    <xf numFmtId="0" fontId="10" fillId="7" borderId="7" xfId="4" applyFont="1" applyFill="1" applyBorder="1" applyAlignment="1">
      <alignment wrapText="1"/>
    </xf>
    <xf numFmtId="0" fontId="10" fillId="9" borderId="7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4" borderId="7" xfId="0" applyFont="1" applyFill="1" applyBorder="1" applyAlignment="1">
      <alignment wrapText="1"/>
    </xf>
    <xf numFmtId="0" fontId="3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15" fontId="11" fillId="4" borderId="7" xfId="0" applyNumberFormat="1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0" fontId="54" fillId="0" borderId="7" xfId="0" applyFont="1" applyFill="1" applyBorder="1" applyAlignment="1">
      <alignment wrapText="1"/>
    </xf>
    <xf numFmtId="0" fontId="11" fillId="9" borderId="7" xfId="0" applyFont="1" applyFill="1" applyBorder="1" applyAlignment="1">
      <alignment wrapText="1"/>
    </xf>
    <xf numFmtId="0" fontId="20" fillId="7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20" fillId="3" borderId="7" xfId="0" applyFont="1" applyFill="1" applyBorder="1" applyAlignment="1">
      <alignment wrapText="1"/>
    </xf>
    <xf numFmtId="0" fontId="54" fillId="10" borderId="7" xfId="0" applyFont="1" applyFill="1" applyBorder="1" applyAlignment="1">
      <alignment wrapText="1"/>
    </xf>
    <xf numFmtId="0" fontId="10" fillId="7" borderId="21" xfId="0" quotePrefix="1" applyFont="1" applyFill="1" applyBorder="1" applyAlignment="1">
      <alignment horizontal="left" wrapText="1"/>
    </xf>
    <xf numFmtId="0" fontId="11" fillId="8" borderId="7" xfId="0" applyFont="1" applyFill="1" applyBorder="1" applyAlignment="1">
      <alignment wrapText="1"/>
    </xf>
    <xf numFmtId="187" fontId="11" fillId="6" borderId="7" xfId="1" applyNumberFormat="1" applyFont="1" applyFill="1" applyBorder="1" applyAlignment="1">
      <alignment wrapText="1"/>
    </xf>
    <xf numFmtId="187" fontId="11" fillId="6" borderId="22" xfId="1" applyNumberFormat="1" applyFont="1" applyFill="1" applyBorder="1" applyAlignment="1">
      <alignment wrapText="1"/>
    </xf>
    <xf numFmtId="187" fontId="11" fillId="11" borderId="22" xfId="1" applyNumberFormat="1" applyFont="1" applyFill="1" applyBorder="1" applyAlignment="1">
      <alignment wrapText="1"/>
    </xf>
    <xf numFmtId="187" fontId="33" fillId="7" borderId="10" xfId="1" applyNumberFormat="1" applyFont="1" applyFill="1" applyBorder="1" applyAlignment="1">
      <alignment wrapText="1"/>
    </xf>
    <xf numFmtId="187" fontId="11" fillId="10" borderId="14" xfId="1" applyNumberFormat="1" applyFont="1" applyFill="1" applyBorder="1" applyAlignment="1">
      <alignment horizontal="center"/>
    </xf>
    <xf numFmtId="187" fontId="22" fillId="7" borderId="29" xfId="1" applyNumberFormat="1" applyFont="1" applyFill="1" applyBorder="1" applyAlignment="1">
      <alignment horizontal="left"/>
    </xf>
    <xf numFmtId="187" fontId="22" fillId="7" borderId="35" xfId="1" applyNumberFormat="1" applyFont="1" applyFill="1" applyBorder="1" applyAlignment="1">
      <alignment horizontal="center"/>
    </xf>
    <xf numFmtId="1" fontId="11" fillId="0" borderId="7" xfId="4" applyNumberFormat="1" applyFont="1" applyFill="1" applyBorder="1" applyAlignment="1">
      <alignment horizontal="left"/>
    </xf>
    <xf numFmtId="187" fontId="4" fillId="4" borderId="7" xfId="1" applyNumberFormat="1" applyFont="1" applyFill="1" applyBorder="1" applyAlignment="1">
      <alignment horizontal="center"/>
    </xf>
    <xf numFmtId="187" fontId="44" fillId="4" borderId="7" xfId="1" applyNumberFormat="1" applyFont="1" applyFill="1" applyBorder="1" applyAlignment="1">
      <alignment horizontal="center"/>
    </xf>
    <xf numFmtId="187" fontId="44" fillId="0" borderId="7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7" borderId="7" xfId="1" applyNumberFormat="1" applyFont="1" applyFill="1" applyBorder="1" applyAlignment="1">
      <alignment horizontal="center"/>
    </xf>
    <xf numFmtId="187" fontId="4" fillId="9" borderId="7" xfId="1" applyNumberFormat="1" applyFont="1" applyFill="1" applyBorder="1" applyAlignment="1">
      <alignment horizontal="center"/>
    </xf>
    <xf numFmtId="187" fontId="4" fillId="7" borderId="7" xfId="0" applyNumberFormat="1" applyFont="1" applyFill="1" applyBorder="1" applyAlignment="1">
      <alignment horizontal="center"/>
    </xf>
    <xf numFmtId="187" fontId="4" fillId="0" borderId="7" xfId="0" applyNumberFormat="1" applyFont="1" applyFill="1" applyBorder="1" applyAlignment="1">
      <alignment horizontal="center"/>
    </xf>
    <xf numFmtId="187" fontId="56" fillId="10" borderId="7" xfId="1" applyNumberFormat="1" applyFont="1" applyFill="1" applyBorder="1" applyAlignment="1">
      <alignment horizontal="center"/>
    </xf>
    <xf numFmtId="187" fontId="45" fillId="6" borderId="7" xfId="1" applyNumberFormat="1" applyFont="1" applyFill="1" applyBorder="1" applyAlignment="1">
      <alignment horizontal="center"/>
    </xf>
    <xf numFmtId="0" fontId="4" fillId="7" borderId="21" xfId="0" quotePrefix="1" applyFont="1" applyFill="1" applyBorder="1" applyAlignment="1">
      <alignment horizontal="center"/>
    </xf>
    <xf numFmtId="187" fontId="4" fillId="6" borderId="7" xfId="1" applyNumberFormat="1" applyFont="1" applyFill="1" applyBorder="1" applyAlignment="1">
      <alignment horizontal="center"/>
    </xf>
    <xf numFmtId="187" fontId="23" fillId="7" borderId="1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4" fillId="3" borderId="0" xfId="5" applyFont="1" applyFill="1" applyBorder="1" applyAlignment="1">
      <alignment horizontal="center"/>
    </xf>
    <xf numFmtId="0" fontId="4" fillId="3" borderId="12" xfId="5" applyFont="1" applyFill="1" applyBorder="1" applyAlignment="1">
      <alignment horizontal="center"/>
    </xf>
    <xf numFmtId="0" fontId="47" fillId="4" borderId="55" xfId="0" applyFont="1" applyFill="1" applyBorder="1"/>
    <xf numFmtId="0" fontId="56" fillId="0" borderId="21" xfId="0" quotePrefix="1" applyFont="1" applyFill="1" applyBorder="1" applyAlignment="1">
      <alignment horizontal="right"/>
    </xf>
    <xf numFmtId="0" fontId="47" fillId="4" borderId="56" xfId="0" applyFont="1" applyFill="1" applyBorder="1"/>
    <xf numFmtId="187" fontId="44" fillId="4" borderId="21" xfId="1" applyNumberFormat="1" applyFont="1" applyFill="1" applyBorder="1"/>
    <xf numFmtId="187" fontId="46" fillId="4" borderId="7" xfId="1" applyNumberFormat="1" applyFont="1" applyFill="1" applyBorder="1" applyAlignment="1">
      <alignment horizontal="center"/>
    </xf>
    <xf numFmtId="187" fontId="44" fillId="4" borderId="14" xfId="1" applyNumberFormat="1" applyFont="1" applyFill="1" applyBorder="1" applyAlignment="1">
      <alignment horizontal="center"/>
    </xf>
    <xf numFmtId="49" fontId="56" fillId="0" borderId="28" xfId="4" applyNumberFormat="1" applyFont="1" applyFill="1" applyBorder="1" applyAlignment="1">
      <alignment horizontal="right"/>
    </xf>
    <xf numFmtId="187" fontId="44" fillId="0" borderId="21" xfId="1" applyNumberFormat="1" applyFont="1" applyBorder="1"/>
    <xf numFmtId="187" fontId="44" fillId="0" borderId="7" xfId="1" applyNumberFormat="1" applyFont="1" applyBorder="1"/>
    <xf numFmtId="0" fontId="47" fillId="4" borderId="57" xfId="0" applyFont="1" applyFill="1" applyBorder="1"/>
    <xf numFmtId="0" fontId="47" fillId="4" borderId="58" xfId="0" applyFont="1" applyFill="1" applyBorder="1"/>
    <xf numFmtId="187" fontId="44" fillId="0" borderId="22" xfId="1" applyNumberFormat="1" applyFont="1" applyBorder="1"/>
    <xf numFmtId="187" fontId="44" fillId="0" borderId="59" xfId="1" applyNumberFormat="1" applyFont="1" applyBorder="1"/>
    <xf numFmtId="187" fontId="44" fillId="4" borderId="50" xfId="1" applyNumberFormat="1" applyFont="1" applyFill="1" applyBorder="1" applyAlignment="1">
      <alignment horizontal="center"/>
    </xf>
    <xf numFmtId="0" fontId="47" fillId="5" borderId="60" xfId="0" applyFont="1" applyFill="1" applyBorder="1"/>
    <xf numFmtId="187" fontId="48" fillId="5" borderId="41" xfId="1" applyNumberFormat="1" applyFont="1" applyFill="1" applyBorder="1"/>
    <xf numFmtId="187" fontId="48" fillId="5" borderId="10" xfId="1" applyNumberFormat="1" applyFont="1" applyFill="1" applyBorder="1"/>
    <xf numFmtId="187" fontId="48" fillId="5" borderId="19" xfId="1" applyNumberFormat="1" applyFont="1" applyFill="1" applyBorder="1"/>
    <xf numFmtId="0" fontId="47" fillId="0" borderId="0" xfId="0" applyFont="1"/>
    <xf numFmtId="0" fontId="47" fillId="0" borderId="0" xfId="0" applyFont="1" applyBorder="1"/>
    <xf numFmtId="0" fontId="46" fillId="5" borderId="20" xfId="0" applyFont="1" applyFill="1" applyBorder="1" applyAlignment="1">
      <alignment horizontal="center"/>
    </xf>
    <xf numFmtId="0" fontId="46" fillId="5" borderId="61" xfId="0" applyFont="1" applyFill="1" applyBorder="1" applyAlignment="1">
      <alignment horizontal="center"/>
    </xf>
    <xf numFmtId="49" fontId="44" fillId="4" borderId="62" xfId="1" applyNumberFormat="1" applyFont="1" applyFill="1" applyBorder="1"/>
    <xf numFmtId="187" fontId="49" fillId="5" borderId="10" xfId="1" applyNumberFormat="1" applyFont="1" applyFill="1" applyBorder="1"/>
    <xf numFmtId="187" fontId="49" fillId="5" borderId="19" xfId="1" applyNumberFormat="1" applyFont="1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3" borderId="48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63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0">
    <cellStyle name="Čiarka" xfId="1" builtinId="3"/>
    <cellStyle name="Mena" xfId="2" builtinId="4"/>
    <cellStyle name="Mena 2" xfId="3"/>
    <cellStyle name="Normálna 2" xfId="4"/>
    <cellStyle name="Normálna 2 2" xfId="5"/>
    <cellStyle name="Normálne" xfId="0" builtinId="0"/>
    <cellStyle name="normálne 2" xfId="6"/>
    <cellStyle name="Percentá" xfId="7" builtinId="5"/>
    <cellStyle name="ÚroveňRiadka_2" xfId="8"/>
    <cellStyle name="ÚroveňStĺpca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12</xdr:row>
      <xdr:rowOff>238125</xdr:rowOff>
    </xdr:from>
    <xdr:to>
      <xdr:col>4</xdr:col>
      <xdr:colOff>714375</xdr:colOff>
      <xdr:row>19</xdr:row>
      <xdr:rowOff>171450</xdr:rowOff>
    </xdr:to>
    <xdr:pic>
      <xdr:nvPicPr>
        <xdr:cNvPr id="1577" name="Obrázo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09950"/>
          <a:ext cx="10953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3"/>
  <sheetViews>
    <sheetView tabSelected="1" topLeftCell="A22" workbookViewId="0">
      <selection activeCell="C26" sqref="C26"/>
    </sheetView>
  </sheetViews>
  <sheetFormatPr defaultRowHeight="20.25" x14ac:dyDescent="0.3"/>
  <cols>
    <col min="1" max="1" width="9.140625" style="216"/>
    <col min="4" max="4" width="11.7109375" customWidth="1"/>
    <col min="5" max="5" width="15.42578125" bestFit="1" customWidth="1"/>
    <col min="6" max="6" width="17.42578125" customWidth="1"/>
  </cols>
  <sheetData>
    <row r="4" spans="1:7" ht="27" x14ac:dyDescent="0.35">
      <c r="A4" s="547" t="s">
        <v>379</v>
      </c>
      <c r="B4" s="548"/>
      <c r="C4" s="548"/>
      <c r="D4" s="548"/>
      <c r="E4" s="548"/>
      <c r="F4" s="548"/>
      <c r="G4" s="548"/>
    </row>
    <row r="20" spans="1:7" x14ac:dyDescent="0.3">
      <c r="F20" s="463"/>
    </row>
    <row r="22" spans="1:7" ht="18" x14ac:dyDescent="0.25">
      <c r="A22"/>
      <c r="B22" s="102"/>
      <c r="C22" s="101"/>
    </row>
    <row r="23" spans="1:7" ht="12.75" x14ac:dyDescent="0.2">
      <c r="A23" s="549" t="s">
        <v>272</v>
      </c>
      <c r="B23" s="548"/>
      <c r="C23" s="548"/>
      <c r="D23" s="548"/>
      <c r="E23" s="548"/>
      <c r="F23" s="548"/>
      <c r="G23" s="548"/>
    </row>
    <row r="25" spans="1:7" x14ac:dyDescent="0.3">
      <c r="A25" s="550" t="s">
        <v>380</v>
      </c>
      <c r="B25" s="548"/>
      <c r="C25" s="548"/>
      <c r="D25" s="548"/>
      <c r="E25" s="548"/>
      <c r="F25" s="548"/>
      <c r="G25" s="548"/>
    </row>
    <row r="26" spans="1:7" x14ac:dyDescent="0.3">
      <c r="A26"/>
      <c r="B26" s="211"/>
      <c r="C26" s="211"/>
      <c r="D26" s="211"/>
      <c r="E26" s="211"/>
      <c r="F26" s="211"/>
      <c r="G26" s="211"/>
    </row>
    <row r="27" spans="1:7" x14ac:dyDescent="0.3">
      <c r="A27" s="551">
        <v>2015</v>
      </c>
      <c r="B27" s="548"/>
      <c r="C27" s="548"/>
      <c r="D27" s="548"/>
      <c r="E27" s="548"/>
      <c r="F27" s="548"/>
      <c r="G27" s="548"/>
    </row>
    <row r="28" spans="1:7" x14ac:dyDescent="0.3">
      <c r="A28"/>
      <c r="B28" s="211"/>
      <c r="C28" s="211"/>
      <c r="D28" s="155"/>
      <c r="E28" s="211"/>
      <c r="F28" s="211"/>
      <c r="G28" s="211"/>
    </row>
    <row r="29" spans="1:7" x14ac:dyDescent="0.3">
      <c r="A29"/>
      <c r="B29" s="211"/>
      <c r="C29" s="211"/>
      <c r="D29" s="155"/>
      <c r="E29" s="211"/>
      <c r="F29" s="211"/>
      <c r="G29" s="211"/>
    </row>
    <row r="30" spans="1:7" x14ac:dyDescent="0.3">
      <c r="A30"/>
      <c r="B30" s="211"/>
      <c r="C30" s="211"/>
      <c r="D30" s="155"/>
      <c r="E30" s="211"/>
      <c r="F30" s="211"/>
      <c r="G30" s="211"/>
    </row>
    <row r="31" spans="1:7" x14ac:dyDescent="0.3">
      <c r="A31"/>
      <c r="B31" s="211"/>
      <c r="C31" s="211"/>
      <c r="D31" s="155"/>
      <c r="E31" s="211"/>
      <c r="F31" s="211"/>
      <c r="G31" s="211"/>
    </row>
    <row r="32" spans="1:7" x14ac:dyDescent="0.3">
      <c r="A32"/>
      <c r="B32" s="211"/>
      <c r="C32" s="211"/>
      <c r="D32" s="155"/>
      <c r="E32" s="211"/>
      <c r="F32" s="211"/>
      <c r="G32" s="211"/>
    </row>
    <row r="33" spans="1:7" x14ac:dyDescent="0.3">
      <c r="A33"/>
      <c r="B33" s="211"/>
      <c r="C33" s="211"/>
      <c r="D33" s="155"/>
      <c r="E33" s="211"/>
      <c r="F33" s="211"/>
      <c r="G33" s="211"/>
    </row>
    <row r="34" spans="1:7" x14ac:dyDescent="0.3">
      <c r="A34"/>
      <c r="B34" s="211"/>
      <c r="C34" s="211"/>
      <c r="D34" s="155"/>
      <c r="E34" s="211"/>
      <c r="F34" s="211"/>
      <c r="G34" s="211"/>
    </row>
    <row r="35" spans="1:7" x14ac:dyDescent="0.3">
      <c r="A35" s="100" t="s">
        <v>381</v>
      </c>
      <c r="B35" s="101"/>
      <c r="C35" s="101"/>
      <c r="D35" s="101"/>
      <c r="E35" s="211"/>
      <c r="F35" s="211"/>
      <c r="G35" s="211"/>
    </row>
    <row r="36" spans="1:7" x14ac:dyDescent="0.3">
      <c r="A36"/>
      <c r="B36" s="211"/>
      <c r="C36" s="211"/>
      <c r="D36" s="155"/>
      <c r="E36" s="211"/>
      <c r="F36" s="211"/>
      <c r="G36" s="211"/>
    </row>
    <row r="37" spans="1:7" x14ac:dyDescent="0.3">
      <c r="A37"/>
      <c r="B37" s="211"/>
      <c r="C37" s="211"/>
      <c r="D37" s="155"/>
      <c r="E37" s="211"/>
      <c r="F37" s="211"/>
      <c r="G37" s="211"/>
    </row>
    <row r="38" spans="1:7" x14ac:dyDescent="0.3">
      <c r="A38"/>
      <c r="B38" s="211"/>
      <c r="C38" s="211"/>
      <c r="D38" s="155"/>
      <c r="E38" s="211"/>
      <c r="F38" s="211"/>
      <c r="G38" s="211"/>
    </row>
    <row r="39" spans="1:7" x14ac:dyDescent="0.3">
      <c r="A39"/>
      <c r="B39" s="211"/>
      <c r="C39" s="211"/>
      <c r="D39" s="155"/>
      <c r="E39" s="211"/>
      <c r="F39" s="211"/>
      <c r="G39" s="211"/>
    </row>
    <row r="40" spans="1:7" x14ac:dyDescent="0.3">
      <c r="A40"/>
      <c r="B40" s="211"/>
      <c r="C40" s="211"/>
      <c r="D40" s="155"/>
      <c r="E40" s="211"/>
      <c r="F40" s="211"/>
      <c r="G40" s="211"/>
    </row>
    <row r="41" spans="1:7" x14ac:dyDescent="0.3">
      <c r="E41" s="101"/>
      <c r="F41" s="214"/>
    </row>
    <row r="42" spans="1:7" ht="18" x14ac:dyDescent="0.25">
      <c r="A42" s="100"/>
      <c r="B42" s="101"/>
      <c r="C42" s="101"/>
      <c r="D42" s="101"/>
      <c r="E42" s="101"/>
      <c r="F42" s="215"/>
    </row>
    <row r="43" spans="1:7" ht="18" x14ac:dyDescent="0.25">
      <c r="A43"/>
      <c r="B43" s="101"/>
      <c r="C43" s="101"/>
      <c r="D43" s="101"/>
      <c r="E43" s="101"/>
      <c r="F43" s="27"/>
    </row>
    <row r="44" spans="1:7" ht="18" x14ac:dyDescent="0.25">
      <c r="A44"/>
      <c r="B44" s="101"/>
      <c r="C44" s="101"/>
      <c r="D44" s="101"/>
      <c r="E44" s="101"/>
      <c r="F44" s="101"/>
    </row>
    <row r="45" spans="1:7" ht="18" x14ac:dyDescent="0.25">
      <c r="A45" s="100"/>
      <c r="B45" s="101"/>
      <c r="C45" s="101"/>
      <c r="D45" s="101"/>
      <c r="E45" s="101"/>
      <c r="F45" s="101"/>
    </row>
    <row r="46" spans="1:7" ht="18" x14ac:dyDescent="0.25">
      <c r="A46" s="100"/>
      <c r="B46" s="101"/>
      <c r="C46" s="101"/>
      <c r="D46" s="101"/>
      <c r="E46" s="212"/>
      <c r="F46" s="213"/>
    </row>
    <row r="47" spans="1:7" ht="18" x14ac:dyDescent="0.25">
      <c r="A47" s="100"/>
      <c r="B47" s="101"/>
      <c r="C47" s="101"/>
      <c r="D47" s="101"/>
      <c r="E47" s="101"/>
      <c r="F47" s="213"/>
    </row>
    <row r="48" spans="1:7" ht="18.75" x14ac:dyDescent="0.3">
      <c r="A48" s="100"/>
      <c r="B48" s="101"/>
      <c r="C48" s="101"/>
      <c r="D48" s="101"/>
      <c r="E48" s="101"/>
      <c r="F48" s="214"/>
    </row>
    <row r="49" spans="1:9" ht="18" x14ac:dyDescent="0.25">
      <c r="A49" s="100"/>
      <c r="B49" s="101"/>
      <c r="C49" s="101"/>
      <c r="D49" s="101"/>
      <c r="E49" s="101"/>
      <c r="F49" s="215"/>
    </row>
    <row r="52" spans="1:9" ht="15" x14ac:dyDescent="0.2">
      <c r="A52" s="27"/>
      <c r="B52" s="27"/>
      <c r="C52" s="27"/>
      <c r="D52" s="317"/>
      <c r="E52" s="27"/>
      <c r="G52" s="27"/>
      <c r="H52" s="27"/>
      <c r="I52" s="27"/>
    </row>
    <row r="53" spans="1:9" ht="12.75" x14ac:dyDescent="0.2">
      <c r="A53" s="100"/>
      <c r="F53" s="100"/>
    </row>
  </sheetData>
  <mergeCells count="4">
    <mergeCell ref="A4:G4"/>
    <mergeCell ref="A23:G23"/>
    <mergeCell ref="A25:G25"/>
    <mergeCell ref="A27:G27"/>
  </mergeCells>
  <phoneticPr fontId="2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1"/>
  <sheetViews>
    <sheetView topLeftCell="A61" zoomScale="85" zoomScaleNormal="85" workbookViewId="0">
      <selection activeCell="A2" sqref="A2:IV2"/>
    </sheetView>
  </sheetViews>
  <sheetFormatPr defaultRowHeight="15" x14ac:dyDescent="0.2"/>
  <cols>
    <col min="1" max="1" width="6.85546875" style="110" customWidth="1"/>
    <col min="2" max="2" width="10.85546875" style="27" customWidth="1"/>
    <col min="3" max="3" width="51.7109375" style="27" customWidth="1"/>
    <col min="4" max="4" width="16.28515625" style="28" customWidth="1"/>
    <col min="5" max="9" width="13.5703125" style="28" customWidth="1"/>
    <col min="10" max="10" width="13.42578125" style="28" customWidth="1"/>
    <col min="11" max="11" width="21.140625" style="126" hidden="1" customWidth="1"/>
    <col min="12" max="12" width="16.28515625" style="126" customWidth="1"/>
    <col min="13" max="15" width="16.85546875" style="126" customWidth="1"/>
    <col min="16" max="16" width="18.7109375" style="126" customWidth="1"/>
    <col min="17" max="17" width="17.5703125" style="126" customWidth="1"/>
    <col min="18" max="18" width="18.5703125" style="127" customWidth="1"/>
    <col min="19" max="19" width="17.42578125" style="127" customWidth="1"/>
    <col min="20" max="20" width="16.42578125" style="127" customWidth="1"/>
    <col min="21" max="21" width="19.140625" style="127" customWidth="1"/>
    <col min="22" max="22" width="13.85546875" style="127" customWidth="1"/>
    <col min="23" max="23" width="13.42578125" style="127" customWidth="1"/>
    <col min="24" max="25" width="13.140625" style="127" bestFit="1" customWidth="1"/>
    <col min="26" max="59" width="9.140625" style="127"/>
    <col min="60" max="16384" width="9.140625" style="27"/>
  </cols>
  <sheetData>
    <row r="1" spans="1:24" ht="18" x14ac:dyDescent="0.25">
      <c r="B1" s="559" t="s">
        <v>378</v>
      </c>
      <c r="C1" s="559"/>
      <c r="D1" s="559"/>
      <c r="E1" s="559"/>
    </row>
    <row r="2" spans="1:24" ht="16.5" thickBot="1" x14ac:dyDescent="0.3">
      <c r="B2" s="560"/>
      <c r="C2" s="560"/>
      <c r="D2" s="30"/>
      <c r="E2" s="30"/>
      <c r="F2" s="30"/>
      <c r="G2" s="30"/>
      <c r="H2" s="30"/>
      <c r="I2" s="30"/>
      <c r="J2" s="30"/>
    </row>
    <row r="3" spans="1:24" ht="15.75" x14ac:dyDescent="0.25">
      <c r="A3" s="315" t="s">
        <v>84</v>
      </c>
      <c r="B3" s="31" t="s">
        <v>55</v>
      </c>
      <c r="C3" s="32"/>
      <c r="D3" s="33" t="s">
        <v>54</v>
      </c>
      <c r="E3" s="33" t="s">
        <v>296</v>
      </c>
      <c r="F3" s="33" t="s">
        <v>79</v>
      </c>
      <c r="G3" s="33" t="s">
        <v>339</v>
      </c>
      <c r="H3" s="33" t="s">
        <v>79</v>
      </c>
      <c r="I3" s="33" t="s">
        <v>365</v>
      </c>
      <c r="J3" s="33" t="s">
        <v>79</v>
      </c>
    </row>
    <row r="4" spans="1:24" ht="16.5" thickBot="1" x14ac:dyDescent="0.3">
      <c r="A4" s="316" t="s">
        <v>85</v>
      </c>
      <c r="B4" s="34" t="s">
        <v>221</v>
      </c>
      <c r="C4" s="34" t="s">
        <v>56</v>
      </c>
      <c r="D4" s="34">
        <v>2015</v>
      </c>
      <c r="E4" s="34"/>
      <c r="F4" s="34" t="s">
        <v>297</v>
      </c>
      <c r="G4" s="34"/>
      <c r="H4" s="34" t="s">
        <v>297</v>
      </c>
      <c r="I4" s="34"/>
      <c r="J4" s="34" t="s">
        <v>297</v>
      </c>
    </row>
    <row r="5" spans="1:24" ht="4.5" hidden="1" customHeight="1" thickBot="1" x14ac:dyDescent="0.3">
      <c r="A5" s="269"/>
      <c r="B5" s="561"/>
      <c r="C5" s="558"/>
      <c r="D5" s="36"/>
      <c r="E5" s="30"/>
      <c r="F5" s="36"/>
      <c r="G5" s="30"/>
      <c r="H5" s="30"/>
      <c r="I5" s="30"/>
      <c r="J5" s="30"/>
    </row>
    <row r="6" spans="1:24" ht="16.5" thickBot="1" x14ac:dyDescent="0.3">
      <c r="A6" s="120"/>
      <c r="B6" s="556" t="s">
        <v>68</v>
      </c>
      <c r="C6" s="557"/>
      <c r="D6" s="37"/>
      <c r="E6" s="38"/>
      <c r="F6" s="152"/>
      <c r="G6" s="38"/>
      <c r="H6" s="38"/>
      <c r="I6" s="38"/>
      <c r="J6" s="38"/>
    </row>
    <row r="7" spans="1:24" ht="16.5" thickTop="1" x14ac:dyDescent="0.25">
      <c r="A7" s="365">
        <v>41</v>
      </c>
      <c r="B7" s="366">
        <v>111003</v>
      </c>
      <c r="C7" s="367" t="s">
        <v>36</v>
      </c>
      <c r="D7" s="368">
        <v>335000</v>
      </c>
      <c r="E7" s="368">
        <v>39351</v>
      </c>
      <c r="F7" s="368">
        <f>D7+E7</f>
        <v>374351</v>
      </c>
      <c r="G7" s="368"/>
      <c r="H7" s="368">
        <f>F7+G7</f>
        <v>374351</v>
      </c>
      <c r="I7" s="368"/>
      <c r="J7" s="368">
        <f>H7+I7</f>
        <v>374351</v>
      </c>
    </row>
    <row r="8" spans="1:24" ht="15.75" x14ac:dyDescent="0.25">
      <c r="A8" s="369">
        <v>41</v>
      </c>
      <c r="B8" s="370">
        <v>121001</v>
      </c>
      <c r="C8" s="266" t="s">
        <v>17</v>
      </c>
      <c r="D8" s="84">
        <v>47859</v>
      </c>
      <c r="E8" s="84"/>
      <c r="F8" s="84">
        <f>D8+E8</f>
        <v>47859</v>
      </c>
      <c r="G8" s="84"/>
      <c r="H8" s="84">
        <f>F8+G8</f>
        <v>47859</v>
      </c>
      <c r="I8" s="84"/>
      <c r="J8" s="84">
        <f>H8+I8</f>
        <v>47859</v>
      </c>
    </row>
    <row r="9" spans="1:24" ht="15.75" x14ac:dyDescent="0.25">
      <c r="A9" s="150">
        <v>41</v>
      </c>
      <c r="B9" s="40">
        <v>121002</v>
      </c>
      <c r="C9" s="41" t="s">
        <v>18</v>
      </c>
      <c r="D9" s="42">
        <v>39632</v>
      </c>
      <c r="E9" s="42"/>
      <c r="F9" s="42">
        <f>D9+E9</f>
        <v>39632</v>
      </c>
      <c r="G9" s="42"/>
      <c r="H9" s="42">
        <f>F9+G9</f>
        <v>39632</v>
      </c>
      <c r="I9" s="42"/>
      <c r="J9" s="42">
        <f>H9+I9</f>
        <v>39632</v>
      </c>
    </row>
    <row r="10" spans="1:24" ht="16.5" thickBot="1" x14ac:dyDescent="0.3">
      <c r="A10" s="151">
        <v>41</v>
      </c>
      <c r="B10" s="44">
        <v>121003</v>
      </c>
      <c r="C10" s="45" t="s">
        <v>250</v>
      </c>
      <c r="D10" s="46">
        <v>369</v>
      </c>
      <c r="E10" s="46"/>
      <c r="F10" s="46">
        <f>D10+E10</f>
        <v>369</v>
      </c>
      <c r="G10" s="46"/>
      <c r="H10" s="46">
        <f>F10+G10</f>
        <v>369</v>
      </c>
      <c r="I10" s="46"/>
      <c r="J10" s="46">
        <f>H10+I10</f>
        <v>369</v>
      </c>
      <c r="V10" s="128"/>
      <c r="W10" s="129"/>
      <c r="X10" s="130"/>
    </row>
    <row r="11" spans="1:24" ht="16.5" thickBot="1" x14ac:dyDescent="0.3">
      <c r="B11" s="558"/>
      <c r="C11" s="558"/>
      <c r="D11" s="47"/>
      <c r="E11" s="47"/>
      <c r="F11" s="47"/>
      <c r="G11" s="47"/>
      <c r="H11" s="47"/>
      <c r="I11" s="47"/>
      <c r="J11" s="47"/>
    </row>
    <row r="12" spans="1:24" ht="15.75" x14ac:dyDescent="0.25">
      <c r="A12" s="119"/>
      <c r="B12" s="556" t="s">
        <v>67</v>
      </c>
      <c r="C12" s="557"/>
      <c r="D12" s="48"/>
      <c r="E12" s="48"/>
      <c r="F12" s="48"/>
      <c r="G12" s="48"/>
      <c r="H12" s="452"/>
      <c r="I12" s="48"/>
      <c r="J12" s="452"/>
    </row>
    <row r="13" spans="1:24" ht="15.75" x14ac:dyDescent="0.25">
      <c r="A13" s="108">
        <v>41</v>
      </c>
      <c r="B13" s="40">
        <v>133001</v>
      </c>
      <c r="C13" s="41" t="s">
        <v>14</v>
      </c>
      <c r="D13" s="42">
        <v>1419</v>
      </c>
      <c r="E13" s="42"/>
      <c r="F13" s="42">
        <f>D13+E13</f>
        <v>1419</v>
      </c>
      <c r="G13" s="42"/>
      <c r="H13" s="43">
        <f>F13+G13</f>
        <v>1419</v>
      </c>
      <c r="I13" s="42"/>
      <c r="J13" s="43">
        <f>H13+I13</f>
        <v>1419</v>
      </c>
    </row>
    <row r="14" spans="1:24" ht="15.75" x14ac:dyDescent="0.25">
      <c r="A14" s="108">
        <v>41</v>
      </c>
      <c r="B14" s="40">
        <v>133012</v>
      </c>
      <c r="C14" s="41" t="s">
        <v>23</v>
      </c>
      <c r="D14" s="42">
        <v>700</v>
      </c>
      <c r="E14" s="42"/>
      <c r="F14" s="42">
        <f>D14+E14</f>
        <v>700</v>
      </c>
      <c r="G14" s="42"/>
      <c r="H14" s="43">
        <f>F14+G14</f>
        <v>700</v>
      </c>
      <c r="I14" s="42"/>
      <c r="J14" s="43">
        <f>H14+I14</f>
        <v>700</v>
      </c>
      <c r="V14" s="131"/>
      <c r="W14" s="132"/>
    </row>
    <row r="15" spans="1:24" ht="15.75" x14ac:dyDescent="0.25">
      <c r="A15" s="108">
        <v>41</v>
      </c>
      <c r="B15" s="40">
        <v>133013</v>
      </c>
      <c r="C15" s="41" t="s">
        <v>251</v>
      </c>
      <c r="D15" s="42">
        <v>32200</v>
      </c>
      <c r="E15" s="42"/>
      <c r="F15" s="42">
        <f>D15+E15</f>
        <v>32200</v>
      </c>
      <c r="G15" s="42"/>
      <c r="H15" s="43">
        <f>F15+G15</f>
        <v>32200</v>
      </c>
      <c r="I15" s="42"/>
      <c r="J15" s="43">
        <f>H15+I15</f>
        <v>32200</v>
      </c>
      <c r="V15" s="62"/>
      <c r="W15" s="65"/>
    </row>
    <row r="16" spans="1:24" ht="16.5" thickBot="1" x14ac:dyDescent="0.3">
      <c r="A16" s="112"/>
      <c r="B16" s="50"/>
      <c r="C16" s="51"/>
      <c r="D16" s="52">
        <f t="shared" ref="D16:J16" si="0">SUM(D7:D15)</f>
        <v>457179</v>
      </c>
      <c r="E16" s="52">
        <f t="shared" si="0"/>
        <v>39351</v>
      </c>
      <c r="F16" s="52">
        <f t="shared" si="0"/>
        <v>496530</v>
      </c>
      <c r="G16" s="52">
        <f t="shared" si="0"/>
        <v>0</v>
      </c>
      <c r="H16" s="423">
        <f t="shared" si="0"/>
        <v>496530</v>
      </c>
      <c r="I16" s="52">
        <f t="shared" si="0"/>
        <v>0</v>
      </c>
      <c r="J16" s="423">
        <f t="shared" si="0"/>
        <v>496530</v>
      </c>
      <c r="V16" s="65"/>
      <c r="W16" s="65"/>
    </row>
    <row r="17" spans="1:26" ht="16.5" thickBot="1" x14ac:dyDescent="0.3">
      <c r="B17" s="53"/>
      <c r="C17" s="55"/>
      <c r="D17" s="54"/>
      <c r="E17" s="54"/>
      <c r="F17" s="54"/>
      <c r="G17" s="54"/>
      <c r="H17" s="54"/>
      <c r="I17" s="54"/>
      <c r="J17" s="54"/>
      <c r="V17" s="65"/>
      <c r="W17" s="65"/>
    </row>
    <row r="18" spans="1:26" ht="15.75" x14ac:dyDescent="0.25">
      <c r="A18" s="119"/>
      <c r="B18" s="556" t="s">
        <v>69</v>
      </c>
      <c r="C18" s="557"/>
      <c r="D18" s="48"/>
      <c r="E18" s="48"/>
      <c r="F18" s="48"/>
      <c r="G18" s="48"/>
      <c r="H18" s="452"/>
      <c r="I18" s="48"/>
      <c r="J18" s="452"/>
      <c r="V18" s="65"/>
      <c r="W18" s="65"/>
    </row>
    <row r="19" spans="1:26" ht="15.75" x14ac:dyDescent="0.25">
      <c r="A19" s="108">
        <v>41</v>
      </c>
      <c r="B19" s="40">
        <v>212002</v>
      </c>
      <c r="C19" s="41" t="s">
        <v>24</v>
      </c>
      <c r="D19" s="42">
        <v>6576</v>
      </c>
      <c r="E19" s="42"/>
      <c r="F19" s="42">
        <f>D19+E19</f>
        <v>6576</v>
      </c>
      <c r="G19" s="42"/>
      <c r="H19" s="43">
        <f t="shared" ref="H19:J24" si="1">F19+G19</f>
        <v>6576</v>
      </c>
      <c r="I19" s="42"/>
      <c r="J19" s="43">
        <v>6576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6" ht="15.75" x14ac:dyDescent="0.25">
      <c r="A20" s="109">
        <v>41</v>
      </c>
      <c r="B20" s="56">
        <v>292027</v>
      </c>
      <c r="C20" s="334" t="s">
        <v>353</v>
      </c>
      <c r="D20" s="224"/>
      <c r="E20" s="224"/>
      <c r="F20" s="42"/>
      <c r="G20" s="224">
        <v>2580</v>
      </c>
      <c r="H20" s="43">
        <f t="shared" si="1"/>
        <v>2580</v>
      </c>
      <c r="I20" s="224">
        <v>2330</v>
      </c>
      <c r="J20" s="43">
        <f t="shared" si="1"/>
        <v>4910</v>
      </c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</row>
    <row r="21" spans="1:26" ht="15.75" x14ac:dyDescent="0.25">
      <c r="A21" s="231">
        <v>41</v>
      </c>
      <c r="B21" s="232">
        <v>212003</v>
      </c>
      <c r="C21" s="266" t="s">
        <v>222</v>
      </c>
      <c r="D21" s="42">
        <v>4500</v>
      </c>
      <c r="E21" s="42"/>
      <c r="F21" s="42">
        <f t="shared" ref="F21:F40" si="2">D21+E21</f>
        <v>4500</v>
      </c>
      <c r="G21" s="42"/>
      <c r="H21" s="43">
        <f t="shared" si="1"/>
        <v>4500</v>
      </c>
      <c r="I21" s="42"/>
      <c r="J21" s="43">
        <f t="shared" si="1"/>
        <v>4500</v>
      </c>
      <c r="K21" s="133"/>
      <c r="L21" s="133"/>
      <c r="M21" s="133"/>
      <c r="N21" s="133"/>
      <c r="O21" s="133"/>
      <c r="P21" s="133"/>
      <c r="Q21" s="133"/>
      <c r="R21" s="134"/>
      <c r="S21" s="135"/>
      <c r="T21" s="136"/>
      <c r="U21" s="134"/>
      <c r="V21" s="134"/>
      <c r="W21" s="134"/>
      <c r="X21" s="134"/>
      <c r="Y21" s="134"/>
      <c r="Z21" s="29"/>
    </row>
    <row r="22" spans="1:26" ht="15.75" x14ac:dyDescent="0.25">
      <c r="A22" s="231">
        <v>41</v>
      </c>
      <c r="B22" s="232">
        <v>212003</v>
      </c>
      <c r="C22" s="229" t="s">
        <v>162</v>
      </c>
      <c r="D22" s="84">
        <v>18000</v>
      </c>
      <c r="E22" s="84"/>
      <c r="F22" s="42">
        <f t="shared" si="2"/>
        <v>18000</v>
      </c>
      <c r="G22" s="84"/>
      <c r="H22" s="43">
        <f t="shared" si="1"/>
        <v>18000</v>
      </c>
      <c r="I22" s="84"/>
      <c r="J22" s="43">
        <f t="shared" si="1"/>
        <v>18000</v>
      </c>
      <c r="K22" s="133"/>
      <c r="L22" s="133"/>
      <c r="M22" s="133"/>
      <c r="N22" s="133"/>
      <c r="O22" s="133"/>
      <c r="P22" s="133"/>
      <c r="Q22" s="133"/>
      <c r="R22" s="134"/>
      <c r="S22" s="135"/>
      <c r="T22" s="136"/>
      <c r="U22" s="134"/>
      <c r="V22" s="134"/>
      <c r="W22" s="134"/>
      <c r="X22" s="134"/>
      <c r="Y22" s="134"/>
      <c r="Z22" s="29"/>
    </row>
    <row r="23" spans="1:26" ht="15.75" x14ac:dyDescent="0.25">
      <c r="A23" s="231">
        <v>41</v>
      </c>
      <c r="B23" s="232">
        <v>212003</v>
      </c>
      <c r="C23" s="229" t="s">
        <v>163</v>
      </c>
      <c r="D23" s="42">
        <v>11050</v>
      </c>
      <c r="E23" s="42"/>
      <c r="F23" s="42">
        <f t="shared" si="2"/>
        <v>11050</v>
      </c>
      <c r="G23" s="42">
        <v>101</v>
      </c>
      <c r="H23" s="43">
        <f t="shared" si="1"/>
        <v>11151</v>
      </c>
      <c r="I23" s="42"/>
      <c r="J23" s="43">
        <f t="shared" si="1"/>
        <v>11151</v>
      </c>
      <c r="K23" s="133"/>
      <c r="L23" s="133"/>
      <c r="M23" s="133"/>
      <c r="N23" s="133"/>
      <c r="O23" s="133"/>
      <c r="P23" s="133"/>
      <c r="Q23" s="133"/>
      <c r="R23" s="134"/>
      <c r="S23" s="135"/>
      <c r="T23" s="136"/>
      <c r="U23" s="134"/>
      <c r="V23" s="134"/>
      <c r="W23" s="134"/>
      <c r="X23" s="134"/>
      <c r="Y23" s="134"/>
      <c r="Z23" s="29"/>
    </row>
    <row r="24" spans="1:26" ht="16.5" thickBot="1" x14ac:dyDescent="0.3">
      <c r="A24" s="231">
        <v>41</v>
      </c>
      <c r="B24" s="399">
        <v>212004</v>
      </c>
      <c r="C24" s="400" t="s">
        <v>37</v>
      </c>
      <c r="D24" s="224">
        <v>1500</v>
      </c>
      <c r="E24" s="224"/>
      <c r="F24" s="224">
        <f t="shared" si="2"/>
        <v>1500</v>
      </c>
      <c r="G24" s="224"/>
      <c r="H24" s="453">
        <f t="shared" si="1"/>
        <v>1500</v>
      </c>
      <c r="I24" s="224">
        <v>950</v>
      </c>
      <c r="J24" s="453">
        <f t="shared" si="1"/>
        <v>2450</v>
      </c>
      <c r="K24" s="133"/>
      <c r="L24" s="133"/>
      <c r="M24" s="133"/>
      <c r="N24" s="133"/>
      <c r="O24" s="133"/>
      <c r="P24" s="133"/>
      <c r="Q24" s="133"/>
      <c r="R24" s="135"/>
      <c r="S24" s="135"/>
      <c r="T24" s="135"/>
      <c r="U24" s="135"/>
      <c r="V24" s="135"/>
      <c r="W24" s="135"/>
      <c r="X24" s="135"/>
      <c r="Y24" s="135"/>
      <c r="Z24" s="29"/>
    </row>
    <row r="25" spans="1:26" ht="16.5" thickBot="1" x14ac:dyDescent="0.3">
      <c r="A25" s="120"/>
      <c r="B25" s="554" t="s">
        <v>70</v>
      </c>
      <c r="C25" s="555"/>
      <c r="D25" s="403"/>
      <c r="E25" s="403"/>
      <c r="F25" s="404"/>
      <c r="G25" s="403"/>
      <c r="H25" s="405"/>
      <c r="I25" s="403"/>
      <c r="J25" s="405"/>
      <c r="K25" s="125"/>
      <c r="L25" s="125"/>
      <c r="M25" s="125"/>
      <c r="N25" s="125"/>
      <c r="O25" s="125"/>
      <c r="P25" s="125"/>
      <c r="Q25" s="125"/>
      <c r="R25" s="62"/>
      <c r="S25" s="87"/>
      <c r="T25" s="87"/>
      <c r="U25" s="87"/>
      <c r="V25" s="87"/>
      <c r="W25" s="139"/>
      <c r="X25" s="139"/>
      <c r="Y25" s="139"/>
      <c r="Z25" s="29"/>
    </row>
    <row r="26" spans="1:26" ht="15.75" x14ac:dyDescent="0.25">
      <c r="A26" s="407">
        <v>41</v>
      </c>
      <c r="B26" s="408">
        <v>221004</v>
      </c>
      <c r="C26" s="409" t="s">
        <v>165</v>
      </c>
      <c r="D26" s="410">
        <v>2650</v>
      </c>
      <c r="E26" s="410"/>
      <c r="F26" s="410">
        <f t="shared" si="2"/>
        <v>2650</v>
      </c>
      <c r="G26" s="410"/>
      <c r="H26" s="411">
        <f t="shared" ref="H26:J38" si="3">F26+G26</f>
        <v>2650</v>
      </c>
      <c r="I26" s="410"/>
      <c r="J26" s="411">
        <f t="shared" si="3"/>
        <v>2650</v>
      </c>
      <c r="K26" s="123"/>
      <c r="L26" s="123"/>
      <c r="M26" s="123"/>
      <c r="N26" s="123"/>
      <c r="O26" s="123"/>
      <c r="P26" s="123"/>
      <c r="Q26" s="123"/>
      <c r="R26" s="137"/>
      <c r="S26" s="138"/>
      <c r="T26" s="138"/>
      <c r="U26" s="138"/>
      <c r="V26" s="138"/>
      <c r="W26" s="138"/>
      <c r="X26" s="138"/>
      <c r="Y26" s="138"/>
      <c r="Z26" s="29"/>
    </row>
    <row r="27" spans="1:26" ht="15.75" x14ac:dyDescent="0.25">
      <c r="A27" s="108">
        <v>41</v>
      </c>
      <c r="B27" s="40">
        <v>221004</v>
      </c>
      <c r="C27" s="41" t="s">
        <v>164</v>
      </c>
      <c r="D27" s="42">
        <v>3000</v>
      </c>
      <c r="E27" s="42"/>
      <c r="F27" s="42">
        <f t="shared" si="2"/>
        <v>3000</v>
      </c>
      <c r="G27" s="42"/>
      <c r="H27" s="43">
        <f t="shared" si="3"/>
        <v>3000</v>
      </c>
      <c r="I27" s="42">
        <v>1600</v>
      </c>
      <c r="J27" s="43">
        <f t="shared" si="3"/>
        <v>4600</v>
      </c>
      <c r="K27" s="123"/>
      <c r="L27" s="123"/>
      <c r="M27" s="123"/>
      <c r="N27" s="123"/>
      <c r="O27" s="123"/>
      <c r="P27" s="123"/>
      <c r="Q27" s="123"/>
      <c r="R27" s="137"/>
      <c r="S27" s="138"/>
      <c r="T27" s="138"/>
      <c r="U27" s="138"/>
      <c r="V27" s="138"/>
      <c r="W27" s="138"/>
      <c r="X27" s="138"/>
      <c r="Y27" s="138"/>
      <c r="Z27" s="29"/>
    </row>
    <row r="28" spans="1:26" ht="15.75" x14ac:dyDescent="0.25">
      <c r="A28" s="108">
        <v>41</v>
      </c>
      <c r="B28" s="40">
        <v>221004</v>
      </c>
      <c r="C28" s="41" t="s">
        <v>166</v>
      </c>
      <c r="D28" s="42">
        <v>10500</v>
      </c>
      <c r="E28" s="42"/>
      <c r="F28" s="42">
        <f t="shared" si="2"/>
        <v>10500</v>
      </c>
      <c r="G28" s="42"/>
      <c r="H28" s="43">
        <f t="shared" si="3"/>
        <v>10500</v>
      </c>
      <c r="I28" s="42"/>
      <c r="J28" s="43">
        <f t="shared" si="3"/>
        <v>10500</v>
      </c>
      <c r="K28" s="123"/>
      <c r="L28" s="123"/>
      <c r="M28" s="123"/>
      <c r="N28" s="123"/>
      <c r="O28" s="123"/>
      <c r="P28" s="123"/>
      <c r="Q28" s="123"/>
      <c r="R28" s="137"/>
      <c r="S28" s="138"/>
      <c r="T28" s="138"/>
      <c r="U28" s="138"/>
      <c r="V28" s="138"/>
      <c r="W28" s="138"/>
      <c r="X28" s="138"/>
      <c r="Y28" s="138"/>
      <c r="Z28" s="29"/>
    </row>
    <row r="29" spans="1:26" ht="15.75" x14ac:dyDescent="0.25">
      <c r="A29" s="108">
        <v>41</v>
      </c>
      <c r="B29" s="40">
        <v>222003</v>
      </c>
      <c r="C29" s="41" t="s">
        <v>167</v>
      </c>
      <c r="D29" s="42">
        <v>700</v>
      </c>
      <c r="E29" s="42"/>
      <c r="F29" s="42">
        <f t="shared" si="2"/>
        <v>700</v>
      </c>
      <c r="G29" s="42">
        <v>150</v>
      </c>
      <c r="H29" s="43">
        <f t="shared" si="3"/>
        <v>850</v>
      </c>
      <c r="I29" s="42"/>
      <c r="J29" s="43">
        <f t="shared" si="3"/>
        <v>850</v>
      </c>
      <c r="K29" s="125"/>
      <c r="L29" s="125"/>
      <c r="M29" s="125"/>
      <c r="N29" s="125"/>
      <c r="O29" s="125"/>
      <c r="P29" s="125"/>
      <c r="Q29" s="125"/>
      <c r="R29" s="140"/>
      <c r="S29" s="87"/>
      <c r="T29" s="87"/>
      <c r="U29" s="87"/>
      <c r="V29" s="87"/>
      <c r="W29" s="139"/>
      <c r="X29" s="139"/>
      <c r="Y29" s="139"/>
      <c r="Z29" s="29"/>
    </row>
    <row r="30" spans="1:26" ht="15.75" x14ac:dyDescent="0.25">
      <c r="A30" s="108">
        <v>41</v>
      </c>
      <c r="B30" s="40">
        <v>223001</v>
      </c>
      <c r="C30" s="41" t="s">
        <v>19</v>
      </c>
      <c r="D30" s="42">
        <v>100</v>
      </c>
      <c r="E30" s="42"/>
      <c r="F30" s="42">
        <f t="shared" si="2"/>
        <v>100</v>
      </c>
      <c r="G30" s="42"/>
      <c r="H30" s="43">
        <f t="shared" si="3"/>
        <v>100</v>
      </c>
      <c r="I30" s="42"/>
      <c r="J30" s="43">
        <f t="shared" si="3"/>
        <v>100</v>
      </c>
      <c r="K30" s="125"/>
      <c r="L30" s="125"/>
      <c r="M30" s="125"/>
      <c r="N30" s="125"/>
      <c r="O30" s="125"/>
      <c r="P30" s="125"/>
      <c r="Q30" s="125"/>
      <c r="R30" s="140"/>
      <c r="S30" s="87"/>
      <c r="T30" s="87"/>
      <c r="U30" s="87"/>
      <c r="V30" s="87"/>
      <c r="W30" s="139"/>
      <c r="X30" s="139"/>
      <c r="Y30" s="139"/>
      <c r="Z30" s="29"/>
    </row>
    <row r="31" spans="1:26" ht="15.75" x14ac:dyDescent="0.25">
      <c r="A31" s="108">
        <v>41</v>
      </c>
      <c r="B31" s="40">
        <v>223001</v>
      </c>
      <c r="C31" s="41" t="s">
        <v>168</v>
      </c>
      <c r="D31" s="42">
        <v>550</v>
      </c>
      <c r="E31" s="42"/>
      <c r="F31" s="42">
        <f t="shared" si="2"/>
        <v>550</v>
      </c>
      <c r="G31" s="42"/>
      <c r="H31" s="43">
        <f t="shared" si="3"/>
        <v>550</v>
      </c>
      <c r="I31" s="42"/>
      <c r="J31" s="43">
        <f t="shared" si="3"/>
        <v>550</v>
      </c>
      <c r="K31" s="125"/>
      <c r="L31" s="125"/>
      <c r="M31" s="125"/>
      <c r="N31" s="125"/>
      <c r="O31" s="125"/>
      <c r="P31" s="125"/>
      <c r="Q31" s="125"/>
      <c r="R31" s="141"/>
      <c r="S31" s="142"/>
      <c r="T31" s="142"/>
      <c r="U31" s="142"/>
      <c r="V31" s="142"/>
      <c r="W31" s="139"/>
      <c r="X31" s="139"/>
      <c r="Y31" s="139"/>
      <c r="Z31" s="29"/>
    </row>
    <row r="32" spans="1:26" ht="15.75" x14ac:dyDescent="0.25">
      <c r="A32" s="106">
        <v>41</v>
      </c>
      <c r="B32" s="236">
        <v>223001</v>
      </c>
      <c r="C32" s="41" t="s">
        <v>252</v>
      </c>
      <c r="D32" s="69">
        <v>10</v>
      </c>
      <c r="E32" s="69"/>
      <c r="F32" s="42">
        <f t="shared" si="2"/>
        <v>10</v>
      </c>
      <c r="G32" s="69"/>
      <c r="H32" s="43">
        <f t="shared" si="3"/>
        <v>10</v>
      </c>
      <c r="I32" s="69"/>
      <c r="J32" s="43">
        <f t="shared" si="3"/>
        <v>10</v>
      </c>
      <c r="K32" s="125"/>
      <c r="L32" s="125"/>
      <c r="M32" s="125"/>
      <c r="N32" s="125"/>
      <c r="O32" s="125"/>
      <c r="P32" s="125"/>
      <c r="Q32" s="125"/>
      <c r="R32" s="141"/>
      <c r="S32" s="142"/>
      <c r="T32" s="142"/>
      <c r="U32" s="142"/>
      <c r="V32" s="142"/>
      <c r="W32" s="139"/>
      <c r="X32" s="139"/>
      <c r="Y32" s="139"/>
      <c r="Z32" s="29"/>
    </row>
    <row r="33" spans="1:26" ht="15.75" x14ac:dyDescent="0.25">
      <c r="A33" s="108">
        <v>41</v>
      </c>
      <c r="B33" s="40">
        <v>223001</v>
      </c>
      <c r="C33" s="41" t="s">
        <v>220</v>
      </c>
      <c r="D33" s="69">
        <v>1500</v>
      </c>
      <c r="E33" s="69"/>
      <c r="F33" s="42">
        <f t="shared" si="2"/>
        <v>1500</v>
      </c>
      <c r="G33" s="69"/>
      <c r="H33" s="43">
        <f t="shared" si="3"/>
        <v>1500</v>
      </c>
      <c r="I33" s="69"/>
      <c r="J33" s="43">
        <f t="shared" si="3"/>
        <v>1500</v>
      </c>
      <c r="K33" s="125"/>
      <c r="L33" s="125"/>
      <c r="M33" s="125"/>
      <c r="N33" s="125"/>
      <c r="O33" s="125"/>
      <c r="P33" s="125"/>
      <c r="Q33" s="125"/>
      <c r="R33" s="141"/>
      <c r="S33" s="142"/>
      <c r="T33" s="142"/>
      <c r="U33" s="142"/>
      <c r="V33" s="142"/>
      <c r="W33" s="139"/>
      <c r="X33" s="139"/>
      <c r="Y33" s="139"/>
      <c r="Z33" s="29"/>
    </row>
    <row r="34" spans="1:26" ht="15.75" x14ac:dyDescent="0.25">
      <c r="A34" s="108">
        <v>41</v>
      </c>
      <c r="B34" s="40">
        <v>223002</v>
      </c>
      <c r="C34" s="41" t="s">
        <v>174</v>
      </c>
      <c r="D34" s="42">
        <v>2000</v>
      </c>
      <c r="E34" s="42"/>
      <c r="F34" s="42">
        <f t="shared" si="2"/>
        <v>2000</v>
      </c>
      <c r="G34" s="42"/>
      <c r="H34" s="43">
        <f t="shared" si="3"/>
        <v>2000</v>
      </c>
      <c r="I34" s="42"/>
      <c r="J34" s="43">
        <f t="shared" si="3"/>
        <v>2000</v>
      </c>
      <c r="K34" s="125"/>
      <c r="L34" s="125"/>
      <c r="M34" s="125"/>
      <c r="N34" s="125"/>
      <c r="O34" s="125"/>
      <c r="P34" s="125"/>
      <c r="Q34" s="125"/>
      <c r="R34" s="141"/>
      <c r="S34" s="142"/>
      <c r="T34" s="142"/>
      <c r="U34" s="142"/>
      <c r="V34" s="142"/>
      <c r="W34" s="139"/>
      <c r="X34" s="139"/>
      <c r="Y34" s="139"/>
      <c r="Z34" s="29"/>
    </row>
    <row r="35" spans="1:26" ht="15" customHeight="1" x14ac:dyDescent="0.25">
      <c r="A35" s="108">
        <v>41</v>
      </c>
      <c r="B35" s="40">
        <v>223002</v>
      </c>
      <c r="C35" s="41" t="s">
        <v>253</v>
      </c>
      <c r="D35" s="42">
        <v>1650</v>
      </c>
      <c r="E35" s="42"/>
      <c r="F35" s="42">
        <f t="shared" si="2"/>
        <v>1650</v>
      </c>
      <c r="G35" s="42"/>
      <c r="H35" s="43">
        <f t="shared" si="3"/>
        <v>1650</v>
      </c>
      <c r="I35" s="42">
        <v>800</v>
      </c>
      <c r="J35" s="43">
        <f t="shared" si="3"/>
        <v>2450</v>
      </c>
      <c r="K35" s="124"/>
      <c r="L35" s="124"/>
      <c r="M35" s="124"/>
      <c r="N35" s="124"/>
      <c r="O35" s="124"/>
      <c r="P35" s="124"/>
      <c r="Q35" s="124"/>
      <c r="R35" s="61"/>
      <c r="S35" s="142"/>
      <c r="T35" s="142"/>
      <c r="U35" s="142"/>
      <c r="V35" s="142"/>
      <c r="W35" s="142"/>
      <c r="X35" s="142"/>
      <c r="Y35" s="142"/>
      <c r="Z35" s="29"/>
    </row>
    <row r="36" spans="1:26" ht="15.75" x14ac:dyDescent="0.25">
      <c r="A36" s="108">
        <v>41</v>
      </c>
      <c r="B36" s="40">
        <v>223003</v>
      </c>
      <c r="C36" s="41" t="s">
        <v>254</v>
      </c>
      <c r="D36" s="42">
        <v>2700</v>
      </c>
      <c r="E36" s="42"/>
      <c r="F36" s="42">
        <f t="shared" si="2"/>
        <v>2700</v>
      </c>
      <c r="G36" s="42"/>
      <c r="H36" s="43">
        <f t="shared" si="3"/>
        <v>2700</v>
      </c>
      <c r="I36" s="42"/>
      <c r="J36" s="43">
        <f t="shared" si="3"/>
        <v>2700</v>
      </c>
      <c r="K36" s="123"/>
      <c r="L36" s="123"/>
      <c r="M36" s="123"/>
      <c r="N36" s="123"/>
      <c r="O36" s="123"/>
      <c r="P36" s="123"/>
      <c r="Q36" s="123"/>
      <c r="R36" s="137"/>
      <c r="S36" s="137"/>
      <c r="T36" s="137"/>
      <c r="U36" s="143"/>
      <c r="V36" s="29"/>
      <c r="W36" s="29"/>
      <c r="X36" s="29"/>
      <c r="Y36" s="29"/>
      <c r="Z36" s="29"/>
    </row>
    <row r="37" spans="1:26" ht="16.5" thickBot="1" x14ac:dyDescent="0.3">
      <c r="A37" s="111">
        <v>41</v>
      </c>
      <c r="B37" s="44">
        <v>229005</v>
      </c>
      <c r="C37" s="45" t="s">
        <v>25</v>
      </c>
      <c r="D37" s="46">
        <v>182</v>
      </c>
      <c r="E37" s="46"/>
      <c r="F37" s="46">
        <f t="shared" si="2"/>
        <v>182</v>
      </c>
      <c r="G37" s="46"/>
      <c r="H37" s="412">
        <f t="shared" si="3"/>
        <v>182</v>
      </c>
      <c r="I37" s="46"/>
      <c r="J37" s="412">
        <f t="shared" si="3"/>
        <v>182</v>
      </c>
      <c r="K37" s="121"/>
      <c r="L37" s="121"/>
      <c r="M37" s="121"/>
      <c r="N37" s="121"/>
      <c r="O37" s="121"/>
      <c r="P37" s="144"/>
      <c r="Q37" s="144"/>
      <c r="R37" s="145"/>
      <c r="S37" s="145"/>
      <c r="T37" s="145"/>
      <c r="U37" s="63"/>
      <c r="V37" s="146"/>
      <c r="W37" s="145"/>
      <c r="X37" s="29"/>
      <c r="Y37" s="29"/>
      <c r="Z37" s="29"/>
    </row>
    <row r="38" spans="1:26" ht="16.5" thickBot="1" x14ac:dyDescent="0.3">
      <c r="A38" s="269"/>
      <c r="B38" s="58"/>
      <c r="C38" s="49"/>
      <c r="D38" s="60"/>
      <c r="E38" s="60"/>
      <c r="F38" s="406">
        <f t="shared" si="2"/>
        <v>0</v>
      </c>
      <c r="G38" s="60"/>
      <c r="H38" s="454">
        <f t="shared" si="3"/>
        <v>0</v>
      </c>
      <c r="I38" s="60"/>
      <c r="J38" s="454">
        <f t="shared" si="3"/>
        <v>0</v>
      </c>
      <c r="K38" s="121"/>
      <c r="L38" s="121"/>
      <c r="M38" s="121"/>
      <c r="N38" s="121"/>
      <c r="O38" s="121"/>
      <c r="P38" s="144"/>
      <c r="Q38" s="144"/>
      <c r="R38" s="145"/>
      <c r="S38" s="145"/>
      <c r="T38" s="145"/>
      <c r="U38" s="63"/>
      <c r="V38" s="146"/>
      <c r="W38" s="145"/>
      <c r="X38" s="29"/>
      <c r="Y38" s="29"/>
      <c r="Z38" s="29"/>
    </row>
    <row r="39" spans="1:26" ht="16.5" thickBot="1" x14ac:dyDescent="0.3">
      <c r="A39" s="119"/>
      <c r="B39" s="554" t="s">
        <v>255</v>
      </c>
      <c r="C39" s="555"/>
      <c r="D39" s="403"/>
      <c r="E39" s="403"/>
      <c r="F39" s="413"/>
      <c r="G39" s="403"/>
      <c r="H39" s="405"/>
      <c r="I39" s="403"/>
      <c r="J39" s="405"/>
      <c r="K39" s="121"/>
      <c r="L39" s="121"/>
      <c r="M39" s="121"/>
      <c r="N39" s="121"/>
      <c r="O39" s="121"/>
      <c r="P39" s="144"/>
      <c r="Q39" s="144"/>
      <c r="R39" s="145"/>
      <c r="S39" s="145"/>
      <c r="T39" s="145"/>
      <c r="U39" s="63"/>
      <c r="V39" s="146"/>
      <c r="W39" s="145"/>
      <c r="X39" s="29"/>
      <c r="Y39" s="29"/>
      <c r="Z39" s="29"/>
    </row>
    <row r="40" spans="1:26" ht="16.5" thickBot="1" x14ac:dyDescent="0.3">
      <c r="A40" s="414">
        <v>41</v>
      </c>
      <c r="B40" s="415">
        <v>243</v>
      </c>
      <c r="C40" s="416" t="s">
        <v>15</v>
      </c>
      <c r="D40" s="417">
        <v>20</v>
      </c>
      <c r="E40" s="417"/>
      <c r="F40" s="417">
        <f t="shared" si="2"/>
        <v>20</v>
      </c>
      <c r="G40" s="417"/>
      <c r="H40" s="418">
        <f>F40+G40</f>
        <v>20</v>
      </c>
      <c r="I40" s="417"/>
      <c r="J40" s="418">
        <f>H40+I40</f>
        <v>20</v>
      </c>
      <c r="K40" s="121"/>
      <c r="L40" s="121"/>
      <c r="M40" s="121"/>
      <c r="N40" s="121"/>
      <c r="O40" s="121"/>
      <c r="P40" s="144"/>
      <c r="Q40" s="144"/>
      <c r="R40" s="145"/>
      <c r="S40" s="145"/>
      <c r="T40" s="145"/>
      <c r="U40" s="63"/>
      <c r="V40" s="63"/>
      <c r="W40" s="145"/>
      <c r="X40" s="29"/>
      <c r="Y40" s="29"/>
      <c r="Z40" s="29"/>
    </row>
    <row r="41" spans="1:26" ht="16.5" thickBot="1" x14ac:dyDescent="0.3">
      <c r="B41" s="58"/>
      <c r="C41" s="49"/>
      <c r="D41" s="59"/>
      <c r="E41" s="59"/>
      <c r="F41" s="59"/>
      <c r="G41" s="59"/>
      <c r="H41" s="59"/>
      <c r="I41" s="59"/>
      <c r="J41" s="59"/>
      <c r="K41" s="124"/>
      <c r="L41" s="124"/>
      <c r="M41" s="124"/>
      <c r="N41" s="124"/>
      <c r="O41" s="124"/>
      <c r="P41" s="124"/>
      <c r="Q41" s="124"/>
      <c r="R41" s="62"/>
      <c r="S41" s="62"/>
      <c r="T41" s="63"/>
      <c r="U41" s="63"/>
      <c r="V41" s="145"/>
      <c r="W41" s="29"/>
      <c r="X41" s="29"/>
      <c r="Y41" s="29"/>
      <c r="Z41" s="29"/>
    </row>
    <row r="42" spans="1:26" ht="15.75" x14ac:dyDescent="0.25">
      <c r="A42" s="119"/>
      <c r="B42" s="556" t="s">
        <v>71</v>
      </c>
      <c r="C42" s="557"/>
      <c r="D42" s="48"/>
      <c r="E42" s="48"/>
      <c r="F42" s="48"/>
      <c r="G42" s="48"/>
      <c r="H42" s="452"/>
      <c r="I42" s="48"/>
      <c r="J42" s="452"/>
      <c r="K42" s="124"/>
      <c r="L42" s="124"/>
      <c r="M42" s="124"/>
      <c r="N42" s="124"/>
      <c r="O42" s="124"/>
      <c r="P42" s="124"/>
      <c r="Q42" s="124"/>
      <c r="R42" s="62"/>
      <c r="S42" s="62"/>
      <c r="T42" s="63"/>
      <c r="U42" s="63"/>
      <c r="V42" s="145"/>
      <c r="W42" s="29"/>
      <c r="X42" s="29"/>
      <c r="Y42" s="29"/>
      <c r="Z42" s="29"/>
    </row>
    <row r="43" spans="1:26" ht="15.75" x14ac:dyDescent="0.25">
      <c r="A43" s="108">
        <v>41</v>
      </c>
      <c r="B43" s="40">
        <v>292008</v>
      </c>
      <c r="C43" s="41" t="s">
        <v>217</v>
      </c>
      <c r="D43" s="42">
        <v>1500</v>
      </c>
      <c r="E43" s="42"/>
      <c r="F43" s="42">
        <f>D43+E43</f>
        <v>1500</v>
      </c>
      <c r="G43" s="42"/>
      <c r="H43" s="43">
        <f>F43+G43</f>
        <v>1500</v>
      </c>
      <c r="I43" s="42">
        <v>350</v>
      </c>
      <c r="J43" s="43">
        <f>H43+I43</f>
        <v>1850</v>
      </c>
      <c r="K43" s="124"/>
      <c r="L43" s="124"/>
      <c r="M43" s="124"/>
      <c r="N43" s="124"/>
      <c r="O43" s="124"/>
      <c r="P43" s="125"/>
      <c r="Q43" s="125"/>
      <c r="R43" s="62"/>
      <c r="S43" s="62"/>
      <c r="T43" s="62"/>
      <c r="U43" s="63"/>
      <c r="V43" s="63"/>
      <c r="W43" s="145"/>
      <c r="X43" s="29"/>
    </row>
    <row r="44" spans="1:26" ht="15.75" x14ac:dyDescent="0.25">
      <c r="A44" s="108">
        <v>41</v>
      </c>
      <c r="B44" s="40">
        <v>292012</v>
      </c>
      <c r="C44" s="41" t="s">
        <v>256</v>
      </c>
      <c r="D44" s="42">
        <v>1500</v>
      </c>
      <c r="E44" s="42"/>
      <c r="F44" s="42">
        <f>D44+E44</f>
        <v>1500</v>
      </c>
      <c r="G44" s="42">
        <v>6279</v>
      </c>
      <c r="H44" s="43">
        <f>F44+G44</f>
        <v>7779</v>
      </c>
      <c r="I44" s="42"/>
      <c r="J44" s="43">
        <f>H44+I44</f>
        <v>7779</v>
      </c>
      <c r="K44" s="133"/>
      <c r="L44" s="133"/>
      <c r="M44" s="133"/>
      <c r="N44" s="133"/>
      <c r="O44" s="133"/>
      <c r="P44" s="133"/>
      <c r="Q44" s="133"/>
      <c r="V44" s="63"/>
      <c r="W44" s="145"/>
      <c r="X44" s="29"/>
    </row>
    <row r="45" spans="1:26" ht="15.75" x14ac:dyDescent="0.25">
      <c r="A45" s="109">
        <v>41</v>
      </c>
      <c r="B45" s="56">
        <v>292027</v>
      </c>
      <c r="C45" s="68" t="s">
        <v>33</v>
      </c>
      <c r="D45" s="224">
        <v>7000</v>
      </c>
      <c r="E45" s="224"/>
      <c r="F45" s="42">
        <f>D45+E45</f>
        <v>7000</v>
      </c>
      <c r="G45" s="224"/>
      <c r="H45" s="43">
        <f>F45+G45</f>
        <v>7000</v>
      </c>
      <c r="I45" s="224">
        <v>1000</v>
      </c>
      <c r="J45" s="43">
        <f>H45+I45</f>
        <v>8000</v>
      </c>
      <c r="K45" s="133"/>
      <c r="L45" s="133"/>
      <c r="M45" s="133"/>
      <c r="N45" s="133"/>
      <c r="O45" s="133"/>
      <c r="P45" s="133"/>
      <c r="Q45" s="133"/>
      <c r="V45" s="63"/>
      <c r="W45" s="145"/>
      <c r="X45" s="29"/>
    </row>
    <row r="46" spans="1:26" ht="15.75" x14ac:dyDescent="0.25">
      <c r="A46" s="109">
        <v>41</v>
      </c>
      <c r="B46" s="56">
        <v>2902027</v>
      </c>
      <c r="C46" s="334" t="s">
        <v>279</v>
      </c>
      <c r="D46" s="224">
        <v>500</v>
      </c>
      <c r="E46" s="224"/>
      <c r="F46" s="42">
        <f>D46+E46</f>
        <v>500</v>
      </c>
      <c r="G46" s="224"/>
      <c r="H46" s="43">
        <f>F46+G46</f>
        <v>500</v>
      </c>
      <c r="I46" s="224"/>
      <c r="J46" s="43">
        <f>H46+I46</f>
        <v>500</v>
      </c>
      <c r="K46" s="133"/>
      <c r="L46" s="133"/>
      <c r="M46" s="133"/>
      <c r="N46" s="133"/>
      <c r="O46" s="133"/>
      <c r="P46" s="133"/>
      <c r="Q46" s="133"/>
      <c r="V46" s="63"/>
      <c r="W46" s="145"/>
      <c r="X46" s="29"/>
    </row>
    <row r="47" spans="1:26" ht="16.5" customHeight="1" thickBot="1" x14ac:dyDescent="0.3">
      <c r="A47" s="112"/>
      <c r="B47" s="50"/>
      <c r="C47" s="51"/>
      <c r="D47" s="52">
        <f t="shared" ref="D47:J47" si="4">SUM(D19:D46)</f>
        <v>77688</v>
      </c>
      <c r="E47" s="52">
        <f t="shared" si="4"/>
        <v>0</v>
      </c>
      <c r="F47" s="52">
        <f t="shared" si="4"/>
        <v>77688</v>
      </c>
      <c r="G47" s="52">
        <f t="shared" si="4"/>
        <v>9110</v>
      </c>
      <c r="H47" s="423">
        <f t="shared" si="4"/>
        <v>86798</v>
      </c>
      <c r="I47" s="52">
        <f t="shared" si="4"/>
        <v>7030</v>
      </c>
      <c r="J47" s="423">
        <f t="shared" si="4"/>
        <v>93828</v>
      </c>
      <c r="K47" s="122"/>
      <c r="L47" s="147"/>
      <c r="M47" s="147"/>
      <c r="N47" s="147"/>
      <c r="O47" s="147"/>
      <c r="P47" s="147"/>
      <c r="Q47" s="147"/>
      <c r="V47" s="63"/>
      <c r="W47" s="145"/>
      <c r="X47" s="29"/>
    </row>
    <row r="48" spans="1:26" ht="15.75" customHeight="1" thickBot="1" x14ac:dyDescent="0.3">
      <c r="B48" s="64"/>
      <c r="C48" s="65"/>
      <c r="D48" s="66"/>
      <c r="E48" s="66"/>
      <c r="F48" s="66"/>
      <c r="G48" s="66"/>
      <c r="H48" s="66"/>
      <c r="I48" s="66"/>
      <c r="J48" s="66"/>
      <c r="K48" s="122"/>
      <c r="L48" s="147"/>
      <c r="M48" s="147"/>
      <c r="N48" s="147"/>
      <c r="O48" s="147"/>
      <c r="P48" s="147"/>
      <c r="Q48" s="147"/>
      <c r="V48" s="63"/>
      <c r="W48" s="145"/>
      <c r="X48" s="29"/>
    </row>
    <row r="49" spans="1:24" ht="16.5" thickBot="1" x14ac:dyDescent="0.3">
      <c r="A49" s="421"/>
      <c r="B49" s="552" t="s">
        <v>223</v>
      </c>
      <c r="C49" s="553"/>
      <c r="D49" s="57">
        <f>SUM(D50:D67)</f>
        <v>204313</v>
      </c>
      <c r="E49" s="57">
        <f>SUM(E50:E67)</f>
        <v>-30858</v>
      </c>
      <c r="F49" s="57">
        <f>SUM(F50:F67)</f>
        <v>173455</v>
      </c>
      <c r="G49" s="57">
        <f>SUM(G50:G68)</f>
        <v>7641</v>
      </c>
      <c r="H49" s="422">
        <f>SUM(H50:H68)</f>
        <v>181096</v>
      </c>
      <c r="I49" s="57">
        <f>SUM(I50:I68)</f>
        <v>7410</v>
      </c>
      <c r="J49" s="422">
        <f>SUM(J50:J68)</f>
        <v>188506</v>
      </c>
      <c r="K49" s="122"/>
      <c r="L49" s="147"/>
      <c r="M49" s="147"/>
      <c r="N49" s="147"/>
      <c r="O49" s="147"/>
      <c r="P49" s="147"/>
      <c r="Q49" s="147"/>
      <c r="V49" s="63"/>
      <c r="W49" s="145"/>
      <c r="X49" s="29"/>
    </row>
    <row r="50" spans="1:24" ht="15.75" x14ac:dyDescent="0.25">
      <c r="A50" s="419">
        <v>111</v>
      </c>
      <c r="B50" s="401">
        <v>311</v>
      </c>
      <c r="C50" s="402" t="s">
        <v>109</v>
      </c>
      <c r="D50" s="420">
        <v>1691</v>
      </c>
      <c r="E50" s="420"/>
      <c r="F50" s="420">
        <f>D50+E50</f>
        <v>1691</v>
      </c>
      <c r="G50" s="420"/>
      <c r="H50" s="455">
        <f>F50+G50</f>
        <v>1691</v>
      </c>
      <c r="I50" s="420"/>
      <c r="J50" s="455">
        <f>H50+I50</f>
        <v>1691</v>
      </c>
      <c r="K50" s="122"/>
      <c r="L50" s="147"/>
      <c r="M50" s="147"/>
      <c r="N50" s="147"/>
      <c r="O50" s="147"/>
      <c r="P50" s="147"/>
      <c r="Q50" s="147"/>
      <c r="V50" s="63"/>
      <c r="W50" s="145"/>
      <c r="X50" s="29"/>
    </row>
    <row r="51" spans="1:24" ht="15.75" x14ac:dyDescent="0.25">
      <c r="A51" s="108">
        <v>111</v>
      </c>
      <c r="B51" s="40">
        <v>312</v>
      </c>
      <c r="C51" s="41" t="s">
        <v>271</v>
      </c>
      <c r="D51" s="69">
        <v>188</v>
      </c>
      <c r="E51" s="69"/>
      <c r="F51" s="69">
        <f t="shared" ref="F51:F67" si="5">D51+E51</f>
        <v>188</v>
      </c>
      <c r="G51" s="69"/>
      <c r="H51" s="228">
        <f t="shared" ref="H51:J68" si="6">F51+G51</f>
        <v>188</v>
      </c>
      <c r="I51" s="69"/>
      <c r="J51" s="228">
        <f t="shared" si="6"/>
        <v>188</v>
      </c>
      <c r="K51" s="122"/>
      <c r="L51" s="147"/>
      <c r="M51" s="147"/>
      <c r="N51" s="147"/>
      <c r="O51" s="147"/>
      <c r="P51" s="147"/>
      <c r="Q51" s="147"/>
      <c r="V51" s="63"/>
      <c r="W51" s="145"/>
      <c r="X51" s="29"/>
    </row>
    <row r="52" spans="1:24" ht="19.5" customHeight="1" x14ac:dyDescent="0.25">
      <c r="A52" s="108">
        <v>41</v>
      </c>
      <c r="B52" s="40">
        <v>311</v>
      </c>
      <c r="C52" s="229" t="s">
        <v>104</v>
      </c>
      <c r="D52" s="230">
        <v>1000</v>
      </c>
      <c r="E52" s="230"/>
      <c r="F52" s="69">
        <f t="shared" si="5"/>
        <v>1000</v>
      </c>
      <c r="G52" s="230"/>
      <c r="H52" s="228">
        <f t="shared" si="6"/>
        <v>1000</v>
      </c>
      <c r="I52" s="230">
        <v>832</v>
      </c>
      <c r="J52" s="228">
        <f t="shared" si="6"/>
        <v>1832</v>
      </c>
      <c r="V52" s="63"/>
      <c r="W52" s="145"/>
      <c r="X52" s="29"/>
    </row>
    <row r="53" spans="1:24" ht="15.75" x14ac:dyDescent="0.25">
      <c r="A53" s="231">
        <v>111</v>
      </c>
      <c r="B53" s="232">
        <v>312001</v>
      </c>
      <c r="C53" s="229" t="s">
        <v>26</v>
      </c>
      <c r="D53" s="230">
        <v>4942</v>
      </c>
      <c r="E53" s="230">
        <v>8</v>
      </c>
      <c r="F53" s="69">
        <f t="shared" si="5"/>
        <v>4950</v>
      </c>
      <c r="G53" s="230"/>
      <c r="H53" s="228">
        <f t="shared" si="6"/>
        <v>4950</v>
      </c>
      <c r="I53" s="230">
        <v>119</v>
      </c>
      <c r="J53" s="228">
        <f t="shared" si="6"/>
        <v>5069</v>
      </c>
      <c r="V53" s="63"/>
      <c r="W53" s="145"/>
      <c r="X53" s="29"/>
    </row>
    <row r="54" spans="1:24" ht="15.75" x14ac:dyDescent="0.25">
      <c r="A54" s="107">
        <v>111</v>
      </c>
      <c r="B54" s="319">
        <v>312001</v>
      </c>
      <c r="C54" s="154" t="s">
        <v>216</v>
      </c>
      <c r="D54" s="320">
        <v>2170</v>
      </c>
      <c r="E54" s="320"/>
      <c r="F54" s="69">
        <f t="shared" si="5"/>
        <v>2170</v>
      </c>
      <c r="G54" s="320"/>
      <c r="H54" s="228">
        <f t="shared" si="6"/>
        <v>2170</v>
      </c>
      <c r="I54" s="320"/>
      <c r="J54" s="228">
        <f t="shared" si="6"/>
        <v>2170</v>
      </c>
      <c r="K54" s="252"/>
      <c r="V54" s="63"/>
      <c r="W54" s="145"/>
      <c r="X54" s="29"/>
    </row>
    <row r="55" spans="1:24" ht="15.75" x14ac:dyDescent="0.25">
      <c r="A55" s="108">
        <v>111</v>
      </c>
      <c r="B55" s="40">
        <v>312001</v>
      </c>
      <c r="C55" s="41" t="s">
        <v>27</v>
      </c>
      <c r="D55" s="268">
        <v>184931</v>
      </c>
      <c r="E55" s="268">
        <v>-31514</v>
      </c>
      <c r="F55" s="69">
        <f t="shared" si="5"/>
        <v>153417</v>
      </c>
      <c r="G55" s="268"/>
      <c r="H55" s="228">
        <f t="shared" si="6"/>
        <v>153417</v>
      </c>
      <c r="I55" s="268">
        <v>-45541</v>
      </c>
      <c r="J55" s="228">
        <f t="shared" si="6"/>
        <v>107876</v>
      </c>
      <c r="L55" s="252"/>
      <c r="N55" s="252"/>
      <c r="V55" s="63"/>
      <c r="W55" s="145"/>
      <c r="X55" s="29"/>
    </row>
    <row r="56" spans="1:24" ht="15.75" x14ac:dyDescent="0.25">
      <c r="A56" s="108">
        <v>111</v>
      </c>
      <c r="B56" s="40">
        <v>312001</v>
      </c>
      <c r="C56" s="41" t="s">
        <v>27</v>
      </c>
      <c r="D56" s="268"/>
      <c r="E56" s="268"/>
      <c r="F56" s="69"/>
      <c r="G56" s="268"/>
      <c r="H56" s="228"/>
      <c r="I56" s="268">
        <v>52000</v>
      </c>
      <c r="J56" s="228">
        <f t="shared" si="6"/>
        <v>52000</v>
      </c>
      <c r="L56" s="252"/>
      <c r="N56" s="252"/>
      <c r="V56" s="63"/>
      <c r="W56" s="145"/>
      <c r="X56" s="29"/>
    </row>
    <row r="57" spans="1:24" ht="15.75" x14ac:dyDescent="0.25">
      <c r="A57" s="108">
        <v>111</v>
      </c>
      <c r="B57" s="40">
        <v>312001</v>
      </c>
      <c r="C57" s="41" t="s">
        <v>105</v>
      </c>
      <c r="D57" s="69">
        <v>2356</v>
      </c>
      <c r="E57" s="69"/>
      <c r="F57" s="69">
        <f t="shared" si="5"/>
        <v>2356</v>
      </c>
      <c r="G57" s="69"/>
      <c r="H57" s="228">
        <f t="shared" si="6"/>
        <v>2356</v>
      </c>
      <c r="I57" s="69"/>
      <c r="J57" s="228">
        <f t="shared" si="6"/>
        <v>2356</v>
      </c>
      <c r="L57" s="252"/>
      <c r="V57" s="63"/>
      <c r="W57" s="148"/>
      <c r="X57" s="29"/>
    </row>
    <row r="58" spans="1:24" ht="15.75" x14ac:dyDescent="0.25">
      <c r="A58" s="108">
        <v>111</v>
      </c>
      <c r="B58" s="40">
        <v>312001</v>
      </c>
      <c r="C58" s="41" t="s">
        <v>16</v>
      </c>
      <c r="D58" s="69">
        <v>962</v>
      </c>
      <c r="E58" s="69"/>
      <c r="F58" s="69">
        <f t="shared" si="5"/>
        <v>962</v>
      </c>
      <c r="G58" s="69"/>
      <c r="H58" s="228">
        <f t="shared" si="6"/>
        <v>962</v>
      </c>
      <c r="I58" s="69"/>
      <c r="J58" s="228">
        <f t="shared" si="6"/>
        <v>962</v>
      </c>
      <c r="L58" s="252"/>
      <c r="V58" s="29"/>
      <c r="W58" s="29"/>
      <c r="X58" s="29"/>
    </row>
    <row r="59" spans="1:24" ht="15" customHeight="1" x14ac:dyDescent="0.25">
      <c r="A59" s="108">
        <v>111</v>
      </c>
      <c r="B59" s="40">
        <v>312001</v>
      </c>
      <c r="C59" s="41" t="s">
        <v>28</v>
      </c>
      <c r="D59" s="69">
        <v>2279</v>
      </c>
      <c r="E59" s="69"/>
      <c r="F59" s="69">
        <f t="shared" si="5"/>
        <v>2279</v>
      </c>
      <c r="G59" s="69"/>
      <c r="H59" s="228">
        <f t="shared" si="6"/>
        <v>2279</v>
      </c>
      <c r="I59" s="69"/>
      <c r="J59" s="228">
        <f t="shared" si="6"/>
        <v>2279</v>
      </c>
      <c r="T59" s="65"/>
      <c r="U59" s="65"/>
      <c r="V59" s="35"/>
      <c r="W59" s="149"/>
      <c r="X59" s="29"/>
    </row>
    <row r="60" spans="1:24" ht="15.75" x14ac:dyDescent="0.25">
      <c r="A60" s="108">
        <v>111</v>
      </c>
      <c r="B60" s="40">
        <v>312001</v>
      </c>
      <c r="C60" s="41" t="s">
        <v>175</v>
      </c>
      <c r="D60" s="245">
        <v>196</v>
      </c>
      <c r="E60" s="245"/>
      <c r="F60" s="69">
        <f t="shared" si="5"/>
        <v>196</v>
      </c>
      <c r="G60" s="245"/>
      <c r="H60" s="228">
        <f t="shared" si="6"/>
        <v>196</v>
      </c>
      <c r="I60" s="245"/>
      <c r="J60" s="228">
        <f t="shared" si="6"/>
        <v>196</v>
      </c>
      <c r="K60" s="126" t="s">
        <v>291</v>
      </c>
      <c r="T60" s="65"/>
      <c r="U60" s="65"/>
      <c r="V60" s="62"/>
      <c r="W60" s="62"/>
      <c r="X60" s="29"/>
    </row>
    <row r="61" spans="1:24" ht="15.75" x14ac:dyDescent="0.25">
      <c r="A61" s="108">
        <v>111</v>
      </c>
      <c r="B61" s="40">
        <v>312001</v>
      </c>
      <c r="C61" s="41" t="s">
        <v>224</v>
      </c>
      <c r="D61" s="42">
        <v>93</v>
      </c>
      <c r="E61" s="42"/>
      <c r="F61" s="69">
        <f t="shared" si="5"/>
        <v>93</v>
      </c>
      <c r="G61" s="42"/>
      <c r="H61" s="228">
        <f t="shared" si="6"/>
        <v>93</v>
      </c>
      <c r="I61" s="42"/>
      <c r="J61" s="228">
        <f t="shared" si="6"/>
        <v>93</v>
      </c>
      <c r="T61" s="65"/>
      <c r="U61" s="65"/>
      <c r="V61" s="62"/>
      <c r="W61" s="62"/>
      <c r="X61" s="29"/>
    </row>
    <row r="62" spans="1:24" ht="15.75" x14ac:dyDescent="0.25">
      <c r="A62" s="108">
        <v>111</v>
      </c>
      <c r="B62" s="40">
        <v>312001</v>
      </c>
      <c r="C62" s="41" t="s">
        <v>199</v>
      </c>
      <c r="D62" s="42">
        <v>1640</v>
      </c>
      <c r="E62" s="42">
        <v>8</v>
      </c>
      <c r="F62" s="69">
        <f t="shared" si="5"/>
        <v>1648</v>
      </c>
      <c r="G62" s="42"/>
      <c r="H62" s="228">
        <f t="shared" si="6"/>
        <v>1648</v>
      </c>
      <c r="I62" s="42"/>
      <c r="J62" s="228">
        <f t="shared" si="6"/>
        <v>1648</v>
      </c>
      <c r="T62" s="62"/>
      <c r="U62" s="62"/>
      <c r="V62" s="62"/>
      <c r="W62" s="62"/>
      <c r="X62" s="29"/>
    </row>
    <row r="63" spans="1:24" ht="15.75" x14ac:dyDescent="0.25">
      <c r="A63" s="108">
        <v>111</v>
      </c>
      <c r="B63" s="40">
        <v>312001</v>
      </c>
      <c r="C63" s="41" t="s">
        <v>200</v>
      </c>
      <c r="D63" s="42">
        <v>585</v>
      </c>
      <c r="E63" s="42"/>
      <c r="F63" s="69">
        <f t="shared" si="5"/>
        <v>585</v>
      </c>
      <c r="G63" s="42"/>
      <c r="H63" s="228">
        <f t="shared" si="6"/>
        <v>585</v>
      </c>
      <c r="I63" s="42"/>
      <c r="J63" s="228">
        <f t="shared" si="6"/>
        <v>585</v>
      </c>
      <c r="T63" s="65"/>
      <c r="U63" s="65"/>
      <c r="V63" s="62"/>
      <c r="W63" s="62"/>
      <c r="X63" s="29"/>
    </row>
    <row r="64" spans="1:24" ht="15.75" x14ac:dyDescent="0.25">
      <c r="A64" s="109">
        <v>111</v>
      </c>
      <c r="B64" s="56">
        <v>312001</v>
      </c>
      <c r="C64" s="335" t="s">
        <v>299</v>
      </c>
      <c r="D64" s="224"/>
      <c r="E64" s="224">
        <v>640</v>
      </c>
      <c r="F64" s="69">
        <f t="shared" si="5"/>
        <v>640</v>
      </c>
      <c r="G64" s="224"/>
      <c r="H64" s="228">
        <f t="shared" si="6"/>
        <v>640</v>
      </c>
      <c r="I64" s="224"/>
      <c r="J64" s="228">
        <f t="shared" si="6"/>
        <v>640</v>
      </c>
      <c r="T64" s="65"/>
      <c r="U64" s="65"/>
      <c r="V64" s="62"/>
      <c r="W64" s="62"/>
      <c r="X64" s="29"/>
    </row>
    <row r="65" spans="1:59" ht="15.75" x14ac:dyDescent="0.25">
      <c r="A65" s="109">
        <v>111</v>
      </c>
      <c r="B65" s="56">
        <v>312001</v>
      </c>
      <c r="C65" s="335" t="s">
        <v>357</v>
      </c>
      <c r="D65" s="224"/>
      <c r="E65" s="224"/>
      <c r="F65" s="69"/>
      <c r="G65" s="224">
        <v>200</v>
      </c>
      <c r="H65" s="228">
        <f t="shared" si="6"/>
        <v>200</v>
      </c>
      <c r="I65" s="224"/>
      <c r="J65" s="228">
        <f t="shared" si="6"/>
        <v>200</v>
      </c>
      <c r="T65" s="65"/>
      <c r="U65" s="65"/>
      <c r="V65" s="62"/>
      <c r="W65" s="62"/>
      <c r="X65" s="29"/>
    </row>
    <row r="66" spans="1:59" s="331" customFormat="1" ht="15.75" x14ac:dyDescent="0.25">
      <c r="A66" s="109">
        <v>111</v>
      </c>
      <c r="B66" s="56">
        <v>312001</v>
      </c>
      <c r="C66" s="335" t="s">
        <v>98</v>
      </c>
      <c r="D66" s="224">
        <v>1230</v>
      </c>
      <c r="E66" s="224"/>
      <c r="F66" s="69">
        <f t="shared" si="5"/>
        <v>1230</v>
      </c>
      <c r="G66" s="224"/>
      <c r="H66" s="228">
        <f t="shared" si="6"/>
        <v>1230</v>
      </c>
      <c r="I66" s="224"/>
      <c r="J66" s="228">
        <f t="shared" si="6"/>
        <v>1230</v>
      </c>
      <c r="K66" s="252"/>
      <c r="L66" s="252"/>
      <c r="M66" s="252"/>
      <c r="N66" s="252"/>
      <c r="O66" s="252"/>
      <c r="P66" s="252"/>
      <c r="Q66" s="252"/>
      <c r="R66" s="328"/>
      <c r="S66" s="328"/>
      <c r="T66" s="329"/>
      <c r="U66" s="329"/>
      <c r="V66" s="318"/>
      <c r="W66" s="318"/>
      <c r="X66" s="330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</row>
    <row r="67" spans="1:59" s="331" customFormat="1" ht="15.75" x14ac:dyDescent="0.25">
      <c r="A67" s="336">
        <v>111</v>
      </c>
      <c r="B67" s="337">
        <v>312001</v>
      </c>
      <c r="C67" s="334" t="s">
        <v>248</v>
      </c>
      <c r="D67" s="338">
        <v>50</v>
      </c>
      <c r="E67" s="338"/>
      <c r="F67" s="69">
        <f t="shared" si="5"/>
        <v>50</v>
      </c>
      <c r="G67" s="338"/>
      <c r="H67" s="228">
        <f t="shared" si="6"/>
        <v>50</v>
      </c>
      <c r="I67" s="338"/>
      <c r="J67" s="228">
        <f t="shared" si="6"/>
        <v>50</v>
      </c>
      <c r="K67" s="252"/>
      <c r="L67" s="252"/>
      <c r="M67" s="252"/>
      <c r="N67" s="252"/>
      <c r="O67" s="252"/>
      <c r="P67" s="252"/>
      <c r="Q67" s="252"/>
      <c r="R67" s="328"/>
      <c r="S67" s="328"/>
      <c r="T67" s="329"/>
      <c r="U67" s="329"/>
      <c r="V67" s="318"/>
      <c r="W67" s="318"/>
      <c r="X67" s="330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</row>
    <row r="68" spans="1:59" s="331" customFormat="1" ht="15.75" x14ac:dyDescent="0.25">
      <c r="A68" s="336">
        <v>111</v>
      </c>
      <c r="B68" s="337">
        <v>312001</v>
      </c>
      <c r="C68" s="334" t="s">
        <v>344</v>
      </c>
      <c r="D68" s="338"/>
      <c r="E68" s="338"/>
      <c r="F68" s="338"/>
      <c r="G68" s="338">
        <v>7441</v>
      </c>
      <c r="H68" s="228">
        <f t="shared" si="6"/>
        <v>7441</v>
      </c>
      <c r="I68" s="338"/>
      <c r="J68" s="228">
        <f t="shared" si="6"/>
        <v>7441</v>
      </c>
      <c r="K68" s="252"/>
      <c r="L68" s="252"/>
      <c r="M68" s="252"/>
      <c r="N68" s="252"/>
      <c r="O68" s="252"/>
      <c r="P68" s="252"/>
      <c r="Q68" s="252"/>
      <c r="R68" s="328"/>
      <c r="S68" s="328"/>
      <c r="T68" s="329"/>
      <c r="U68" s="329"/>
      <c r="V68" s="318"/>
      <c r="W68" s="318"/>
      <c r="X68" s="330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</row>
    <row r="69" spans="1:59" ht="21" customHeight="1" thickBot="1" x14ac:dyDescent="0.3">
      <c r="A69" s="112"/>
      <c r="B69" s="50"/>
      <c r="C69" s="51" t="s">
        <v>66</v>
      </c>
      <c r="D69" s="52">
        <f t="shared" ref="D69:J69" si="7">D49+D47+D16</f>
        <v>739180</v>
      </c>
      <c r="E69" s="52">
        <f t="shared" si="7"/>
        <v>8493</v>
      </c>
      <c r="F69" s="52">
        <f t="shared" si="7"/>
        <v>747673</v>
      </c>
      <c r="G69" s="52">
        <f t="shared" si="7"/>
        <v>16751</v>
      </c>
      <c r="H69" s="423">
        <f t="shared" si="7"/>
        <v>764424</v>
      </c>
      <c r="I69" s="52">
        <f t="shared" si="7"/>
        <v>14440</v>
      </c>
      <c r="J69" s="423">
        <f t="shared" si="7"/>
        <v>778864</v>
      </c>
      <c r="T69" s="65"/>
      <c r="U69" s="65"/>
      <c r="V69" s="65"/>
      <c r="W69" s="65"/>
    </row>
    <row r="70" spans="1:59" ht="19.5" customHeight="1" thickBot="1" x14ac:dyDescent="0.3">
      <c r="S70" s="65"/>
      <c r="T70" s="65"/>
      <c r="U70" s="65"/>
      <c r="V70" s="65"/>
      <c r="W70" s="65"/>
    </row>
    <row r="71" spans="1:59" ht="15.75" x14ac:dyDescent="0.25">
      <c r="A71" s="113">
        <v>43</v>
      </c>
      <c r="B71" s="67">
        <v>231</v>
      </c>
      <c r="C71" s="243" t="s">
        <v>218</v>
      </c>
      <c r="D71" s="244"/>
      <c r="E71" s="244"/>
      <c r="F71" s="244"/>
      <c r="G71" s="244">
        <v>796</v>
      </c>
      <c r="H71" s="244">
        <f>F71+G71</f>
        <v>796</v>
      </c>
      <c r="I71" s="244"/>
      <c r="J71" s="244">
        <f>H71+I71</f>
        <v>796</v>
      </c>
      <c r="S71" s="65"/>
      <c r="T71" s="65"/>
      <c r="U71" s="65"/>
      <c r="V71" s="65"/>
      <c r="W71" s="65"/>
    </row>
    <row r="72" spans="1:59" ht="15.75" x14ac:dyDescent="0.25">
      <c r="A72" s="321">
        <v>43</v>
      </c>
      <c r="B72" s="371">
        <v>233001</v>
      </c>
      <c r="C72" s="68" t="s">
        <v>64</v>
      </c>
      <c r="D72" s="228">
        <v>46000</v>
      </c>
      <c r="E72" s="228"/>
      <c r="F72" s="228">
        <f>D72+E72</f>
        <v>46000</v>
      </c>
      <c r="G72" s="228">
        <v>-796</v>
      </c>
      <c r="H72" s="228">
        <f>F72+G72</f>
        <v>45204</v>
      </c>
      <c r="I72" s="228">
        <v>27500</v>
      </c>
      <c r="J72" s="228">
        <f>H72+I72</f>
        <v>72704</v>
      </c>
      <c r="K72" s="126" t="s">
        <v>306</v>
      </c>
      <c r="S72" s="65"/>
      <c r="T72" s="65"/>
      <c r="U72" s="65"/>
      <c r="V72" s="65"/>
      <c r="W72" s="65"/>
    </row>
    <row r="73" spans="1:59" ht="16.5" thickBot="1" x14ac:dyDescent="0.3">
      <c r="A73" s="114"/>
      <c r="B73" s="70"/>
      <c r="C73" s="71" t="s">
        <v>29</v>
      </c>
      <c r="D73" s="52">
        <f t="shared" ref="D73:J73" si="8">SUM(D71:D72)</f>
        <v>46000</v>
      </c>
      <c r="E73" s="52">
        <f t="shared" si="8"/>
        <v>0</v>
      </c>
      <c r="F73" s="52">
        <f t="shared" si="8"/>
        <v>46000</v>
      </c>
      <c r="G73" s="52">
        <f t="shared" si="8"/>
        <v>0</v>
      </c>
      <c r="H73" s="423">
        <f t="shared" si="8"/>
        <v>46000</v>
      </c>
      <c r="I73" s="52">
        <f t="shared" si="8"/>
        <v>27500</v>
      </c>
      <c r="J73" s="423">
        <f t="shared" si="8"/>
        <v>73500</v>
      </c>
      <c r="K73" s="126" t="s">
        <v>307</v>
      </c>
      <c r="V73" s="65"/>
      <c r="W73" s="65"/>
    </row>
    <row r="74" spans="1:59" ht="14.25" customHeight="1" thickBot="1" x14ac:dyDescent="0.3">
      <c r="A74" s="115"/>
      <c r="B74" s="39"/>
      <c r="D74" s="72"/>
      <c r="E74" s="72"/>
      <c r="F74" s="72"/>
      <c r="G74" s="72"/>
      <c r="H74" s="72"/>
      <c r="I74" s="72"/>
      <c r="J74" s="72"/>
      <c r="V74" s="65"/>
      <c r="W74" s="65"/>
    </row>
    <row r="75" spans="1:59" ht="15" customHeight="1" thickBot="1" x14ac:dyDescent="0.3">
      <c r="A75" s="113">
        <v>46</v>
      </c>
      <c r="B75" s="67">
        <v>454001</v>
      </c>
      <c r="C75" s="243" t="s">
        <v>106</v>
      </c>
      <c r="D75" s="244">
        <v>15000</v>
      </c>
      <c r="E75" s="244">
        <v>4549</v>
      </c>
      <c r="F75" s="244">
        <f>D75+E75</f>
        <v>19549</v>
      </c>
      <c r="G75" s="244">
        <v>2030</v>
      </c>
      <c r="H75" s="244">
        <f>F75+G75</f>
        <v>21579</v>
      </c>
      <c r="I75" s="244">
        <v>6200</v>
      </c>
      <c r="J75" s="244">
        <f>H75+I75</f>
        <v>27779</v>
      </c>
      <c r="V75" s="65"/>
      <c r="W75" s="65"/>
    </row>
    <row r="76" spans="1:59" ht="16.5" thickBot="1" x14ac:dyDescent="0.3">
      <c r="A76" s="113" t="s">
        <v>295</v>
      </c>
      <c r="B76" s="67">
        <v>453</v>
      </c>
      <c r="C76" s="41" t="s">
        <v>107</v>
      </c>
      <c r="D76" s="43">
        <v>25</v>
      </c>
      <c r="E76" s="43"/>
      <c r="F76" s="43">
        <f>D76+E76</f>
        <v>25</v>
      </c>
      <c r="G76" s="43">
        <v>75</v>
      </c>
      <c r="H76" s="43">
        <f>F76+G76</f>
        <v>100</v>
      </c>
      <c r="I76" s="43"/>
      <c r="J76" s="43">
        <f>H76+I76</f>
        <v>100</v>
      </c>
    </row>
    <row r="77" spans="1:59" ht="15.75" x14ac:dyDescent="0.25">
      <c r="A77" s="113">
        <v>41</v>
      </c>
      <c r="B77" s="67">
        <v>411005</v>
      </c>
      <c r="C77" s="41" t="s">
        <v>108</v>
      </c>
      <c r="D77" s="43">
        <v>1115</v>
      </c>
      <c r="E77" s="43"/>
      <c r="F77" s="43">
        <f>D77+E77</f>
        <v>1115</v>
      </c>
      <c r="G77" s="43">
        <v>728</v>
      </c>
      <c r="H77" s="43">
        <f>F77+G77</f>
        <v>1843</v>
      </c>
      <c r="I77" s="43">
        <v>150</v>
      </c>
      <c r="J77" s="43">
        <f>H77+I77</f>
        <v>1993</v>
      </c>
    </row>
    <row r="78" spans="1:59" ht="18" customHeight="1" x14ac:dyDescent="0.25">
      <c r="A78" s="116"/>
      <c r="B78" s="73"/>
      <c r="C78" s="74" t="s">
        <v>30</v>
      </c>
      <c r="D78" s="75">
        <f t="shared" ref="D78:J78" si="9">SUM(D75:D77)</f>
        <v>16140</v>
      </c>
      <c r="E78" s="75">
        <f t="shared" si="9"/>
        <v>4549</v>
      </c>
      <c r="F78" s="75">
        <f t="shared" si="9"/>
        <v>20689</v>
      </c>
      <c r="G78" s="75">
        <f t="shared" si="9"/>
        <v>2833</v>
      </c>
      <c r="H78" s="424">
        <f t="shared" si="9"/>
        <v>23522</v>
      </c>
      <c r="I78" s="75">
        <f t="shared" si="9"/>
        <v>6350</v>
      </c>
      <c r="J78" s="424">
        <f t="shared" si="9"/>
        <v>29872</v>
      </c>
    </row>
    <row r="79" spans="1:59" ht="21.75" customHeight="1" x14ac:dyDescent="0.25">
      <c r="A79" s="117"/>
      <c r="B79" s="93"/>
      <c r="C79" s="94" t="s">
        <v>78</v>
      </c>
      <c r="D79" s="95">
        <v>0</v>
      </c>
      <c r="E79" s="95"/>
      <c r="F79" s="95">
        <f>D79+E79</f>
        <v>0</v>
      </c>
      <c r="G79" s="95">
        <v>1000</v>
      </c>
      <c r="H79" s="425">
        <f>F79+G79</f>
        <v>1000</v>
      </c>
      <c r="I79" s="95">
        <v>1000</v>
      </c>
      <c r="J79" s="425">
        <f>H79+I79</f>
        <v>2000</v>
      </c>
    </row>
    <row r="80" spans="1:59" ht="24.75" customHeight="1" thickBot="1" x14ac:dyDescent="0.3">
      <c r="A80" s="118"/>
      <c r="B80" s="76"/>
      <c r="C80" s="77" t="s">
        <v>31</v>
      </c>
      <c r="D80" s="78">
        <f>D78+D73+D69</f>
        <v>801320</v>
      </c>
      <c r="E80" s="78">
        <f>E69+E73+E78+E79</f>
        <v>13042</v>
      </c>
      <c r="F80" s="78">
        <f>F78+F73+F69+F79</f>
        <v>814362</v>
      </c>
      <c r="G80" s="78">
        <f>G69+G73+G78+G79</f>
        <v>20584</v>
      </c>
      <c r="H80" s="78">
        <f>H78+H73+H69+H79</f>
        <v>834946</v>
      </c>
      <c r="I80" s="78">
        <f>I69+I73+I78+I79</f>
        <v>49290</v>
      </c>
      <c r="J80" s="78">
        <f>J78+J73+J69+J79</f>
        <v>884236</v>
      </c>
    </row>
    <row r="81" ht="18" customHeight="1" x14ac:dyDescent="0.2"/>
  </sheetData>
  <mergeCells count="11">
    <mergeCell ref="B1:E1"/>
    <mergeCell ref="B2:C2"/>
    <mergeCell ref="B5:C5"/>
    <mergeCell ref="B6:C6"/>
    <mergeCell ref="B49:C49"/>
    <mergeCell ref="B39:C39"/>
    <mergeCell ref="B42:C42"/>
    <mergeCell ref="B11:C11"/>
    <mergeCell ref="B12:C12"/>
    <mergeCell ref="B18:C18"/>
    <mergeCell ref="B25:C25"/>
  </mergeCells>
  <phoneticPr fontId="2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zoomScaleNormal="100" workbookViewId="0">
      <selection sqref="A1:K300"/>
    </sheetView>
  </sheetViews>
  <sheetFormatPr defaultRowHeight="15.75" x14ac:dyDescent="0.25"/>
  <cols>
    <col min="1" max="1" width="6.42578125" style="103" customWidth="1"/>
    <col min="2" max="2" width="8" style="103" customWidth="1"/>
    <col min="3" max="3" width="8.7109375" style="49" customWidth="1"/>
    <col min="4" max="4" width="46.7109375" style="464" customWidth="1"/>
    <col min="5" max="5" width="13.140625" style="49" customWidth="1"/>
    <col min="6" max="6" width="9" style="49" customWidth="1"/>
    <col min="7" max="7" width="12.42578125" style="49" customWidth="1"/>
    <col min="8" max="8" width="11.140625" style="49" customWidth="1"/>
    <col min="9" max="9" width="12.28515625" style="49" customWidth="1"/>
    <col min="10" max="10" width="10.5703125" style="49" customWidth="1"/>
    <col min="11" max="11" width="12.5703125" style="49" customWidth="1"/>
    <col min="12" max="12" width="12.7109375" style="62" customWidth="1"/>
    <col min="13" max="16384" width="9.140625" style="62"/>
  </cols>
  <sheetData>
    <row r="1" spans="1:13" ht="18" x14ac:dyDescent="0.25">
      <c r="C1" s="559" t="s">
        <v>378</v>
      </c>
      <c r="D1" s="559"/>
      <c r="E1" s="559"/>
      <c r="F1" s="559"/>
    </row>
    <row r="2" spans="1:13" ht="16.5" thickBot="1" x14ac:dyDescent="0.3"/>
    <row r="3" spans="1:13" ht="16.5" thickBot="1" x14ac:dyDescent="0.3">
      <c r="A3" s="270" t="s">
        <v>84</v>
      </c>
      <c r="B3" s="190" t="s">
        <v>177</v>
      </c>
      <c r="C3" s="79" t="s">
        <v>55</v>
      </c>
      <c r="D3" s="465" t="s">
        <v>21</v>
      </c>
      <c r="E3" s="33" t="s">
        <v>79</v>
      </c>
      <c r="F3" s="33" t="s">
        <v>296</v>
      </c>
      <c r="G3" s="33" t="s">
        <v>79</v>
      </c>
      <c r="H3" s="33" t="s">
        <v>339</v>
      </c>
      <c r="I3" s="33" t="s">
        <v>79</v>
      </c>
      <c r="J3" s="33" t="s">
        <v>365</v>
      </c>
      <c r="K3" s="33" t="s">
        <v>79</v>
      </c>
    </row>
    <row r="4" spans="1:13" ht="16.5" thickBot="1" x14ac:dyDescent="0.3">
      <c r="A4" s="271" t="s">
        <v>85</v>
      </c>
      <c r="B4" s="218" t="s">
        <v>176</v>
      </c>
      <c r="C4" s="104" t="s">
        <v>62</v>
      </c>
      <c r="D4" s="466"/>
      <c r="E4" s="34">
        <v>2015</v>
      </c>
      <c r="F4" s="34"/>
      <c r="G4" s="34" t="s">
        <v>297</v>
      </c>
      <c r="H4" s="34"/>
      <c r="I4" s="34" t="s">
        <v>297</v>
      </c>
      <c r="J4" s="34"/>
      <c r="K4" s="34" t="s">
        <v>297</v>
      </c>
    </row>
    <row r="5" spans="1:13" x14ac:dyDescent="0.25">
      <c r="A5" s="272"/>
      <c r="B5" s="332" t="s">
        <v>292</v>
      </c>
      <c r="C5" s="169"/>
      <c r="D5" s="467" t="s">
        <v>273</v>
      </c>
      <c r="E5" s="498">
        <f t="shared" ref="E5:K5" si="0">SUM(E6:E75)</f>
        <v>248110</v>
      </c>
      <c r="F5" s="170">
        <f t="shared" si="0"/>
        <v>-44</v>
      </c>
      <c r="G5" s="499">
        <f t="shared" si="0"/>
        <v>248117</v>
      </c>
      <c r="H5" s="170">
        <f t="shared" si="0"/>
        <v>4812</v>
      </c>
      <c r="I5" s="273">
        <f t="shared" si="0"/>
        <v>252929</v>
      </c>
      <c r="J5" s="170">
        <f t="shared" si="0"/>
        <v>1045</v>
      </c>
      <c r="K5" s="273">
        <f t="shared" si="0"/>
        <v>253974</v>
      </c>
    </row>
    <row r="6" spans="1:13" ht="32.25" x14ac:dyDescent="0.3">
      <c r="A6" s="274"/>
      <c r="B6" s="253"/>
      <c r="C6" s="254">
        <v>610</v>
      </c>
      <c r="D6" s="333" t="s">
        <v>110</v>
      </c>
      <c r="E6" s="255"/>
      <c r="F6" s="255"/>
      <c r="G6" s="275"/>
      <c r="H6" s="255"/>
      <c r="I6" s="275"/>
      <c r="J6" s="255"/>
      <c r="K6" s="275"/>
    </row>
    <row r="7" spans="1:13" x14ac:dyDescent="0.25">
      <c r="A7" s="340">
        <v>41</v>
      </c>
      <c r="B7" s="341"/>
      <c r="C7" s="342">
        <v>61</v>
      </c>
      <c r="D7" s="468" t="s">
        <v>257</v>
      </c>
      <c r="E7" s="343">
        <v>121200</v>
      </c>
      <c r="F7" s="343"/>
      <c r="G7" s="343">
        <f t="shared" ref="G7:G36" si="1">E7+F7</f>
        <v>121200</v>
      </c>
      <c r="H7" s="343"/>
      <c r="I7" s="433">
        <f t="shared" ref="I7:K36" si="2">G7+H7</f>
        <v>121200</v>
      </c>
      <c r="J7" s="343"/>
      <c r="K7" s="433">
        <f t="shared" si="2"/>
        <v>121200</v>
      </c>
      <c r="L7" s="318"/>
      <c r="M7" s="318"/>
    </row>
    <row r="8" spans="1:13" x14ac:dyDescent="0.25">
      <c r="A8" s="344">
        <v>111</v>
      </c>
      <c r="B8" s="345"/>
      <c r="C8" s="346">
        <v>611</v>
      </c>
      <c r="D8" s="469" t="s">
        <v>225</v>
      </c>
      <c r="E8" s="347">
        <v>188</v>
      </c>
      <c r="F8" s="347"/>
      <c r="G8" s="343">
        <f t="shared" si="1"/>
        <v>188</v>
      </c>
      <c r="H8" s="347"/>
      <c r="I8" s="433">
        <f t="shared" si="2"/>
        <v>188</v>
      </c>
      <c r="J8" s="347"/>
      <c r="K8" s="433">
        <f t="shared" si="2"/>
        <v>188</v>
      </c>
    </row>
    <row r="9" spans="1:13" x14ac:dyDescent="0.25">
      <c r="A9" s="344">
        <v>111</v>
      </c>
      <c r="B9" s="345"/>
      <c r="C9" s="346">
        <v>611</v>
      </c>
      <c r="D9" s="469" t="s">
        <v>226</v>
      </c>
      <c r="E9" s="347">
        <v>196</v>
      </c>
      <c r="F9" s="347"/>
      <c r="G9" s="343">
        <f t="shared" si="1"/>
        <v>196</v>
      </c>
      <c r="H9" s="347">
        <v>-41</v>
      </c>
      <c r="I9" s="433">
        <f t="shared" si="2"/>
        <v>155</v>
      </c>
      <c r="J9" s="347"/>
      <c r="K9" s="433">
        <f t="shared" si="2"/>
        <v>155</v>
      </c>
    </row>
    <row r="10" spans="1:13" x14ac:dyDescent="0.25">
      <c r="A10" s="256"/>
      <c r="B10" s="257"/>
      <c r="C10" s="258">
        <v>620</v>
      </c>
      <c r="D10" s="470" t="s">
        <v>111</v>
      </c>
      <c r="E10" s="259"/>
      <c r="F10" s="259"/>
      <c r="G10" s="259">
        <f t="shared" si="1"/>
        <v>0</v>
      </c>
      <c r="H10" s="259"/>
      <c r="I10" s="434">
        <f t="shared" si="2"/>
        <v>0</v>
      </c>
      <c r="J10" s="259"/>
      <c r="K10" s="434">
        <f t="shared" si="2"/>
        <v>0</v>
      </c>
    </row>
    <row r="11" spans="1:13" x14ac:dyDescent="0.25">
      <c r="A11" s="348">
        <v>41</v>
      </c>
      <c r="B11" s="345"/>
      <c r="C11" s="349">
        <v>620</v>
      </c>
      <c r="D11" s="471" t="s">
        <v>34</v>
      </c>
      <c r="E11" s="350">
        <v>42982</v>
      </c>
      <c r="F11" s="350"/>
      <c r="G11" s="343">
        <f t="shared" si="1"/>
        <v>42982</v>
      </c>
      <c r="H11" s="350"/>
      <c r="I11" s="433">
        <f t="shared" si="2"/>
        <v>42982</v>
      </c>
      <c r="J11" s="350"/>
      <c r="K11" s="433">
        <f t="shared" si="2"/>
        <v>42982</v>
      </c>
      <c r="M11" s="318"/>
    </row>
    <row r="12" spans="1:13" x14ac:dyDescent="0.25">
      <c r="A12" s="348">
        <v>111</v>
      </c>
      <c r="B12" s="345"/>
      <c r="C12" s="349">
        <v>620</v>
      </c>
      <c r="D12" s="471" t="s">
        <v>34</v>
      </c>
      <c r="E12" s="350"/>
      <c r="F12" s="350"/>
      <c r="G12" s="343"/>
      <c r="H12" s="350">
        <v>41</v>
      </c>
      <c r="I12" s="433">
        <f t="shared" si="2"/>
        <v>41</v>
      </c>
      <c r="J12" s="350"/>
      <c r="K12" s="433">
        <f t="shared" si="2"/>
        <v>41</v>
      </c>
      <c r="M12" s="318"/>
    </row>
    <row r="13" spans="1:13" x14ac:dyDescent="0.25">
      <c r="A13" s="105">
        <v>41</v>
      </c>
      <c r="B13" s="163"/>
      <c r="C13" s="80">
        <v>627</v>
      </c>
      <c r="D13" s="251" t="s">
        <v>39</v>
      </c>
      <c r="E13" s="237">
        <v>1000</v>
      </c>
      <c r="F13" s="237"/>
      <c r="G13" s="343">
        <f t="shared" si="1"/>
        <v>1000</v>
      </c>
      <c r="H13" s="237"/>
      <c r="I13" s="433">
        <f t="shared" si="2"/>
        <v>1000</v>
      </c>
      <c r="J13" s="237"/>
      <c r="K13" s="433">
        <f t="shared" si="2"/>
        <v>1000</v>
      </c>
    </row>
    <row r="14" spans="1:13" x14ac:dyDescent="0.25">
      <c r="A14" s="260"/>
      <c r="B14" s="257"/>
      <c r="C14" s="261">
        <v>630</v>
      </c>
      <c r="D14" s="472" t="s">
        <v>41</v>
      </c>
      <c r="E14" s="262"/>
      <c r="F14" s="262"/>
      <c r="G14" s="262">
        <f t="shared" si="1"/>
        <v>0</v>
      </c>
      <c r="H14" s="262"/>
      <c r="I14" s="435">
        <f t="shared" si="2"/>
        <v>0</v>
      </c>
      <c r="J14" s="262"/>
      <c r="K14" s="435">
        <f t="shared" si="2"/>
        <v>0</v>
      </c>
    </row>
    <row r="15" spans="1:13" x14ac:dyDescent="0.25">
      <c r="A15" s="105">
        <v>41</v>
      </c>
      <c r="B15" s="163"/>
      <c r="C15" s="193">
        <v>631</v>
      </c>
      <c r="D15" s="473" t="s">
        <v>117</v>
      </c>
      <c r="E15" s="180"/>
      <c r="F15" s="180"/>
      <c r="G15" s="343">
        <f t="shared" si="1"/>
        <v>0</v>
      </c>
      <c r="H15" s="180"/>
      <c r="I15" s="433">
        <f t="shared" si="2"/>
        <v>0</v>
      </c>
      <c r="J15" s="180"/>
      <c r="K15" s="433">
        <f t="shared" si="2"/>
        <v>0</v>
      </c>
    </row>
    <row r="16" spans="1:13" x14ac:dyDescent="0.25">
      <c r="A16" s="105">
        <v>41</v>
      </c>
      <c r="B16" s="163"/>
      <c r="C16" s="500">
        <v>631001</v>
      </c>
      <c r="D16" s="251" t="s">
        <v>0</v>
      </c>
      <c r="E16" s="179">
        <v>850</v>
      </c>
      <c r="F16" s="179">
        <v>50</v>
      </c>
      <c r="G16" s="343">
        <f t="shared" si="1"/>
        <v>900</v>
      </c>
      <c r="H16" s="179"/>
      <c r="I16" s="433">
        <f t="shared" si="2"/>
        <v>900</v>
      </c>
      <c r="J16" s="179"/>
      <c r="K16" s="433">
        <f t="shared" si="2"/>
        <v>900</v>
      </c>
    </row>
    <row r="17" spans="1:11" x14ac:dyDescent="0.25">
      <c r="A17" s="105"/>
      <c r="B17" s="163"/>
      <c r="C17" s="194">
        <v>632</v>
      </c>
      <c r="D17" s="474" t="s">
        <v>227</v>
      </c>
      <c r="E17" s="179"/>
      <c r="F17" s="179"/>
      <c r="G17" s="343">
        <f t="shared" si="1"/>
        <v>0</v>
      </c>
      <c r="H17" s="179"/>
      <c r="I17" s="433">
        <f t="shared" si="2"/>
        <v>0</v>
      </c>
      <c r="J17" s="179"/>
      <c r="K17" s="433">
        <f t="shared" si="2"/>
        <v>0</v>
      </c>
    </row>
    <row r="18" spans="1:11" x14ac:dyDescent="0.25">
      <c r="A18" s="105">
        <v>41</v>
      </c>
      <c r="B18" s="163"/>
      <c r="C18" s="80">
        <v>632001</v>
      </c>
      <c r="D18" s="251" t="s">
        <v>190</v>
      </c>
      <c r="E18" s="180">
        <v>3000</v>
      </c>
      <c r="F18" s="180"/>
      <c r="G18" s="343">
        <f t="shared" si="1"/>
        <v>3000</v>
      </c>
      <c r="H18" s="180">
        <v>-400</v>
      </c>
      <c r="I18" s="433">
        <f t="shared" si="2"/>
        <v>2600</v>
      </c>
      <c r="J18" s="180"/>
      <c r="K18" s="433">
        <f t="shared" si="2"/>
        <v>2600</v>
      </c>
    </row>
    <row r="19" spans="1:11" x14ac:dyDescent="0.25">
      <c r="A19" s="105">
        <v>41</v>
      </c>
      <c r="B19" s="163"/>
      <c r="C19" s="80">
        <v>632001</v>
      </c>
      <c r="D19" s="251" t="s">
        <v>169</v>
      </c>
      <c r="E19" s="180">
        <v>9000</v>
      </c>
      <c r="F19" s="180"/>
      <c r="G19" s="343">
        <f t="shared" si="1"/>
        <v>9000</v>
      </c>
      <c r="H19" s="180"/>
      <c r="I19" s="433">
        <f t="shared" si="2"/>
        <v>9000</v>
      </c>
      <c r="J19" s="180"/>
      <c r="K19" s="433">
        <f t="shared" si="2"/>
        <v>9000</v>
      </c>
    </row>
    <row r="20" spans="1:11" x14ac:dyDescent="0.25">
      <c r="A20" s="105">
        <v>41</v>
      </c>
      <c r="B20" s="163"/>
      <c r="C20" s="80">
        <v>632003</v>
      </c>
      <c r="D20" s="251" t="s">
        <v>170</v>
      </c>
      <c r="E20" s="180">
        <v>1120</v>
      </c>
      <c r="F20" s="180"/>
      <c r="G20" s="343">
        <f t="shared" si="1"/>
        <v>1120</v>
      </c>
      <c r="H20" s="180"/>
      <c r="I20" s="433">
        <f t="shared" si="2"/>
        <v>1120</v>
      </c>
      <c r="J20" s="180"/>
      <c r="K20" s="433">
        <f t="shared" si="2"/>
        <v>1120</v>
      </c>
    </row>
    <row r="21" spans="1:11" x14ac:dyDescent="0.25">
      <c r="A21" s="105">
        <v>41</v>
      </c>
      <c r="B21" s="163"/>
      <c r="C21" s="80">
        <v>632003</v>
      </c>
      <c r="D21" s="251" t="s">
        <v>171</v>
      </c>
      <c r="E21" s="181">
        <v>4750</v>
      </c>
      <c r="F21" s="181"/>
      <c r="G21" s="343">
        <f t="shared" si="1"/>
        <v>4750</v>
      </c>
      <c r="H21" s="181"/>
      <c r="I21" s="433">
        <f t="shared" si="2"/>
        <v>4750</v>
      </c>
      <c r="J21" s="181"/>
      <c r="K21" s="433">
        <f t="shared" si="2"/>
        <v>4750</v>
      </c>
    </row>
    <row r="22" spans="1:11" x14ac:dyDescent="0.25">
      <c r="A22" s="105"/>
      <c r="B22" s="163"/>
      <c r="C22" s="194">
        <v>633</v>
      </c>
      <c r="D22" s="474" t="s">
        <v>118</v>
      </c>
      <c r="E22" s="180"/>
      <c r="F22" s="180"/>
      <c r="G22" s="343">
        <f t="shared" si="1"/>
        <v>0</v>
      </c>
      <c r="H22" s="180"/>
      <c r="I22" s="433">
        <f t="shared" si="2"/>
        <v>0</v>
      </c>
      <c r="J22" s="180"/>
      <c r="K22" s="433">
        <f t="shared" si="2"/>
        <v>0</v>
      </c>
    </row>
    <row r="23" spans="1:11" x14ac:dyDescent="0.25">
      <c r="A23" s="105">
        <v>41</v>
      </c>
      <c r="B23" s="163"/>
      <c r="C23" s="80">
        <v>633002</v>
      </c>
      <c r="D23" s="251" t="s">
        <v>112</v>
      </c>
      <c r="E23" s="180">
        <v>800</v>
      </c>
      <c r="F23" s="180"/>
      <c r="G23" s="343">
        <f t="shared" si="1"/>
        <v>800</v>
      </c>
      <c r="H23" s="180">
        <v>340</v>
      </c>
      <c r="I23" s="433">
        <f t="shared" si="2"/>
        <v>1140</v>
      </c>
      <c r="J23" s="180"/>
      <c r="K23" s="433">
        <f t="shared" si="2"/>
        <v>1140</v>
      </c>
    </row>
    <row r="24" spans="1:11" x14ac:dyDescent="0.25">
      <c r="A24" s="105">
        <v>41</v>
      </c>
      <c r="B24" s="163"/>
      <c r="C24" s="80">
        <v>633004</v>
      </c>
      <c r="D24" s="251" t="s">
        <v>113</v>
      </c>
      <c r="E24" s="180">
        <v>1000</v>
      </c>
      <c r="F24" s="180"/>
      <c r="G24" s="343">
        <f t="shared" si="1"/>
        <v>1000</v>
      </c>
      <c r="H24" s="180"/>
      <c r="I24" s="433">
        <f t="shared" si="2"/>
        <v>1000</v>
      </c>
      <c r="J24" s="180"/>
      <c r="K24" s="433">
        <f t="shared" si="2"/>
        <v>1000</v>
      </c>
    </row>
    <row r="25" spans="1:11" ht="31.5" x14ac:dyDescent="0.25">
      <c r="A25" s="105">
        <v>41</v>
      </c>
      <c r="B25" s="163"/>
      <c r="C25" s="80">
        <v>633006</v>
      </c>
      <c r="D25" s="251" t="s">
        <v>228</v>
      </c>
      <c r="E25" s="182">
        <v>4800</v>
      </c>
      <c r="F25" s="182">
        <v>300</v>
      </c>
      <c r="G25" s="343">
        <f t="shared" si="1"/>
        <v>5100</v>
      </c>
      <c r="H25" s="182">
        <v>-373</v>
      </c>
      <c r="I25" s="433">
        <f t="shared" si="2"/>
        <v>4727</v>
      </c>
      <c r="J25" s="182"/>
      <c r="K25" s="433">
        <f t="shared" si="2"/>
        <v>4727</v>
      </c>
    </row>
    <row r="26" spans="1:11" x14ac:dyDescent="0.25">
      <c r="A26" s="105">
        <v>111</v>
      </c>
      <c r="B26" s="163"/>
      <c r="C26" s="80">
        <v>633006</v>
      </c>
      <c r="D26" s="251" t="s">
        <v>114</v>
      </c>
      <c r="E26" s="182">
        <v>585</v>
      </c>
      <c r="F26" s="182"/>
      <c r="G26" s="343">
        <f t="shared" si="1"/>
        <v>585</v>
      </c>
      <c r="H26" s="182"/>
      <c r="I26" s="433">
        <f t="shared" si="2"/>
        <v>585</v>
      </c>
      <c r="J26" s="182"/>
      <c r="K26" s="433">
        <f t="shared" si="2"/>
        <v>585</v>
      </c>
    </row>
    <row r="27" spans="1:11" x14ac:dyDescent="0.25">
      <c r="A27" s="105">
        <v>41</v>
      </c>
      <c r="B27" s="163"/>
      <c r="C27" s="80">
        <v>633009</v>
      </c>
      <c r="D27" s="251" t="s">
        <v>115</v>
      </c>
      <c r="E27" s="182">
        <v>404</v>
      </c>
      <c r="F27" s="182"/>
      <c r="G27" s="343">
        <f t="shared" si="1"/>
        <v>404</v>
      </c>
      <c r="H27" s="182">
        <v>250</v>
      </c>
      <c r="I27" s="433">
        <f t="shared" si="2"/>
        <v>654</v>
      </c>
      <c r="J27" s="182">
        <v>35</v>
      </c>
      <c r="K27" s="433">
        <f t="shared" si="2"/>
        <v>689</v>
      </c>
    </row>
    <row r="28" spans="1:11" x14ac:dyDescent="0.25">
      <c r="A28" s="105">
        <v>41</v>
      </c>
      <c r="B28" s="163"/>
      <c r="C28" s="80">
        <v>633010</v>
      </c>
      <c r="D28" s="251" t="s">
        <v>258</v>
      </c>
      <c r="E28" s="182">
        <v>350</v>
      </c>
      <c r="F28" s="182"/>
      <c r="G28" s="343">
        <f t="shared" si="1"/>
        <v>350</v>
      </c>
      <c r="H28" s="182"/>
      <c r="I28" s="433">
        <f t="shared" si="2"/>
        <v>350</v>
      </c>
      <c r="J28" s="182"/>
      <c r="K28" s="433">
        <f t="shared" si="2"/>
        <v>350</v>
      </c>
    </row>
    <row r="29" spans="1:11" x14ac:dyDescent="0.25">
      <c r="A29" s="105">
        <v>41</v>
      </c>
      <c r="B29" s="163"/>
      <c r="C29" s="80">
        <v>633011</v>
      </c>
      <c r="D29" s="251" t="s">
        <v>259</v>
      </c>
      <c r="E29" s="182">
        <v>50</v>
      </c>
      <c r="F29" s="182"/>
      <c r="G29" s="343">
        <f t="shared" si="1"/>
        <v>50</v>
      </c>
      <c r="H29" s="182"/>
      <c r="I29" s="433">
        <f t="shared" si="2"/>
        <v>50</v>
      </c>
      <c r="J29" s="182"/>
      <c r="K29" s="433">
        <f t="shared" si="2"/>
        <v>50</v>
      </c>
    </row>
    <row r="30" spans="1:11" x14ac:dyDescent="0.25">
      <c r="A30" s="105">
        <v>41</v>
      </c>
      <c r="B30" s="163"/>
      <c r="C30" s="80">
        <v>633013</v>
      </c>
      <c r="D30" s="475" t="s">
        <v>116</v>
      </c>
      <c r="E30" s="182">
        <v>1100</v>
      </c>
      <c r="F30" s="182"/>
      <c r="G30" s="343">
        <f t="shared" si="1"/>
        <v>1100</v>
      </c>
      <c r="H30" s="182"/>
      <c r="I30" s="433">
        <f t="shared" si="2"/>
        <v>1100</v>
      </c>
      <c r="J30" s="182"/>
      <c r="K30" s="433">
        <f t="shared" si="2"/>
        <v>1100</v>
      </c>
    </row>
    <row r="31" spans="1:11" x14ac:dyDescent="0.25">
      <c r="A31" s="105">
        <v>41</v>
      </c>
      <c r="B31" s="163"/>
      <c r="C31" s="80">
        <v>633016</v>
      </c>
      <c r="D31" s="251" t="s">
        <v>260</v>
      </c>
      <c r="E31" s="182">
        <v>350</v>
      </c>
      <c r="F31" s="182"/>
      <c r="G31" s="343">
        <f t="shared" si="1"/>
        <v>350</v>
      </c>
      <c r="H31" s="182"/>
      <c r="I31" s="433">
        <f t="shared" si="2"/>
        <v>350</v>
      </c>
      <c r="J31" s="182">
        <v>350</v>
      </c>
      <c r="K31" s="433">
        <f t="shared" si="2"/>
        <v>700</v>
      </c>
    </row>
    <row r="32" spans="1:11" x14ac:dyDescent="0.25">
      <c r="A32" s="105">
        <v>41</v>
      </c>
      <c r="B32" s="163"/>
      <c r="C32" s="80">
        <v>633018</v>
      </c>
      <c r="D32" s="251" t="s">
        <v>280</v>
      </c>
      <c r="E32" s="182">
        <v>120</v>
      </c>
      <c r="F32" s="182"/>
      <c r="G32" s="343">
        <f t="shared" si="1"/>
        <v>120</v>
      </c>
      <c r="H32" s="182">
        <v>149</v>
      </c>
      <c r="I32" s="433">
        <f t="shared" si="2"/>
        <v>269</v>
      </c>
      <c r="J32" s="182"/>
      <c r="K32" s="433">
        <f t="shared" si="2"/>
        <v>269</v>
      </c>
    </row>
    <row r="33" spans="1:11" x14ac:dyDescent="0.25">
      <c r="A33" s="105"/>
      <c r="B33" s="163"/>
      <c r="C33" s="194">
        <v>634</v>
      </c>
      <c r="D33" s="474" t="s">
        <v>103</v>
      </c>
      <c r="E33" s="182"/>
      <c r="F33" s="182"/>
      <c r="G33" s="343">
        <f t="shared" si="1"/>
        <v>0</v>
      </c>
      <c r="H33" s="182"/>
      <c r="I33" s="433">
        <f t="shared" si="2"/>
        <v>0</v>
      </c>
      <c r="J33" s="182"/>
      <c r="K33" s="433">
        <f t="shared" si="2"/>
        <v>0</v>
      </c>
    </row>
    <row r="34" spans="1:11" x14ac:dyDescent="0.25">
      <c r="A34" s="105">
        <v>41</v>
      </c>
      <c r="B34" s="163"/>
      <c r="C34" s="80">
        <v>634001</v>
      </c>
      <c r="D34" s="251" t="s">
        <v>261</v>
      </c>
      <c r="E34" s="182">
        <v>850</v>
      </c>
      <c r="F34" s="182"/>
      <c r="G34" s="343">
        <f t="shared" si="1"/>
        <v>850</v>
      </c>
      <c r="H34" s="182"/>
      <c r="I34" s="433">
        <f t="shared" si="2"/>
        <v>850</v>
      </c>
      <c r="J34" s="182"/>
      <c r="K34" s="433">
        <f t="shared" si="2"/>
        <v>850</v>
      </c>
    </row>
    <row r="35" spans="1:11" x14ac:dyDescent="0.25">
      <c r="A35" s="195">
        <v>41</v>
      </c>
      <c r="B35" s="161"/>
      <c r="C35" s="80">
        <v>634002</v>
      </c>
      <c r="D35" s="251" t="s">
        <v>262</v>
      </c>
      <c r="E35" s="182">
        <v>350</v>
      </c>
      <c r="F35" s="182"/>
      <c r="G35" s="343">
        <f t="shared" si="1"/>
        <v>350</v>
      </c>
      <c r="H35" s="182"/>
      <c r="I35" s="433">
        <f t="shared" si="2"/>
        <v>350</v>
      </c>
      <c r="J35" s="182"/>
      <c r="K35" s="433">
        <f t="shared" si="2"/>
        <v>350</v>
      </c>
    </row>
    <row r="36" spans="1:11" x14ac:dyDescent="0.25">
      <c r="A36" s="195">
        <v>41</v>
      </c>
      <c r="B36" s="161"/>
      <c r="C36" s="80">
        <v>634003</v>
      </c>
      <c r="D36" s="251" t="s">
        <v>263</v>
      </c>
      <c r="E36" s="182">
        <v>110</v>
      </c>
      <c r="F36" s="182"/>
      <c r="G36" s="343">
        <f t="shared" si="1"/>
        <v>110</v>
      </c>
      <c r="H36" s="182"/>
      <c r="I36" s="433">
        <f t="shared" si="2"/>
        <v>110</v>
      </c>
      <c r="J36" s="182"/>
      <c r="K36" s="433">
        <f t="shared" si="2"/>
        <v>110</v>
      </c>
    </row>
    <row r="37" spans="1:11" x14ac:dyDescent="0.25">
      <c r="A37" s="195">
        <v>41</v>
      </c>
      <c r="B37" s="161"/>
      <c r="C37" s="80">
        <v>634004</v>
      </c>
      <c r="D37" s="251" t="s">
        <v>364</v>
      </c>
      <c r="E37" s="182"/>
      <c r="F37" s="182"/>
      <c r="G37" s="343">
        <v>51</v>
      </c>
      <c r="H37" s="182"/>
      <c r="I37" s="433">
        <v>51</v>
      </c>
      <c r="J37" s="182"/>
      <c r="K37" s="433">
        <v>51</v>
      </c>
    </row>
    <row r="38" spans="1:11" x14ac:dyDescent="0.25">
      <c r="A38" s="195">
        <v>41</v>
      </c>
      <c r="B38" s="161"/>
      <c r="C38" s="80">
        <v>634005</v>
      </c>
      <c r="D38" s="251" t="s">
        <v>281</v>
      </c>
      <c r="E38" s="182">
        <v>20</v>
      </c>
      <c r="F38" s="182"/>
      <c r="G38" s="343">
        <f>E38+F38</f>
        <v>20</v>
      </c>
      <c r="H38" s="182"/>
      <c r="I38" s="433">
        <f t="shared" ref="I38:K74" si="3">G38+H38</f>
        <v>20</v>
      </c>
      <c r="J38" s="182"/>
      <c r="K38" s="433">
        <f t="shared" si="3"/>
        <v>20</v>
      </c>
    </row>
    <row r="39" spans="1:11" x14ac:dyDescent="0.25">
      <c r="A39" s="195"/>
      <c r="B39" s="161"/>
      <c r="C39" s="193">
        <v>635</v>
      </c>
      <c r="D39" s="473" t="s">
        <v>119</v>
      </c>
      <c r="E39" s="182"/>
      <c r="F39" s="182"/>
      <c r="G39" s="343">
        <f>E39+F39</f>
        <v>0</v>
      </c>
      <c r="H39" s="182"/>
      <c r="I39" s="433">
        <f t="shared" si="3"/>
        <v>0</v>
      </c>
      <c r="J39" s="182"/>
      <c r="K39" s="433">
        <f t="shared" si="3"/>
        <v>0</v>
      </c>
    </row>
    <row r="40" spans="1:11" x14ac:dyDescent="0.25">
      <c r="A40" s="227">
        <v>41</v>
      </c>
      <c r="B40" s="240"/>
      <c r="C40" s="80">
        <v>635002</v>
      </c>
      <c r="D40" s="251" t="s">
        <v>120</v>
      </c>
      <c r="E40" s="184">
        <v>2000</v>
      </c>
      <c r="F40" s="184"/>
      <c r="G40" s="343">
        <f>E40+F40</f>
        <v>2000</v>
      </c>
      <c r="H40" s="184"/>
      <c r="I40" s="433">
        <f t="shared" si="3"/>
        <v>2000</v>
      </c>
      <c r="J40" s="184"/>
      <c r="K40" s="433">
        <f t="shared" si="3"/>
        <v>2000</v>
      </c>
    </row>
    <row r="41" spans="1:11" ht="31.5" x14ac:dyDescent="0.25">
      <c r="A41" s="227">
        <v>41</v>
      </c>
      <c r="B41" s="240"/>
      <c r="C41" s="80">
        <v>635004</v>
      </c>
      <c r="D41" s="251" t="s">
        <v>121</v>
      </c>
      <c r="E41" s="182">
        <v>750</v>
      </c>
      <c r="F41" s="182"/>
      <c r="G41" s="343">
        <f>E41+F41</f>
        <v>750</v>
      </c>
      <c r="H41" s="182"/>
      <c r="I41" s="433">
        <f t="shared" si="3"/>
        <v>750</v>
      </c>
      <c r="J41" s="182"/>
      <c r="K41" s="433">
        <f t="shared" si="3"/>
        <v>750</v>
      </c>
    </row>
    <row r="42" spans="1:11" x14ac:dyDescent="0.25">
      <c r="A42" s="227">
        <v>41</v>
      </c>
      <c r="B42" s="240"/>
      <c r="C42" s="80">
        <v>635004</v>
      </c>
      <c r="D42" s="251" t="s">
        <v>351</v>
      </c>
      <c r="E42" s="182"/>
      <c r="F42" s="182"/>
      <c r="G42" s="343"/>
      <c r="H42" s="182">
        <v>246</v>
      </c>
      <c r="I42" s="433">
        <f t="shared" si="3"/>
        <v>246</v>
      </c>
      <c r="J42" s="182"/>
      <c r="K42" s="433">
        <f t="shared" si="3"/>
        <v>246</v>
      </c>
    </row>
    <row r="43" spans="1:11" x14ac:dyDescent="0.25">
      <c r="A43" s="227">
        <v>41</v>
      </c>
      <c r="B43" s="240"/>
      <c r="C43" s="80">
        <v>635006</v>
      </c>
      <c r="D43" s="251" t="s">
        <v>122</v>
      </c>
      <c r="E43" s="182">
        <v>5500</v>
      </c>
      <c r="F43" s="501">
        <v>-4114</v>
      </c>
      <c r="G43" s="343">
        <f t="shared" ref="G43:G49" si="4">E43+F43</f>
        <v>1386</v>
      </c>
      <c r="H43" s="182">
        <v>-1000</v>
      </c>
      <c r="I43" s="433">
        <f t="shared" si="3"/>
        <v>386</v>
      </c>
      <c r="J43" s="182"/>
      <c r="K43" s="433">
        <f t="shared" si="3"/>
        <v>386</v>
      </c>
    </row>
    <row r="44" spans="1:11" x14ac:dyDescent="0.25">
      <c r="A44" s="227">
        <v>41</v>
      </c>
      <c r="B44" s="240"/>
      <c r="C44" s="80">
        <v>635009</v>
      </c>
      <c r="D44" s="251" t="s">
        <v>249</v>
      </c>
      <c r="E44" s="182">
        <v>100</v>
      </c>
      <c r="F44" s="501"/>
      <c r="G44" s="343">
        <f t="shared" si="4"/>
        <v>100</v>
      </c>
      <c r="H44" s="182"/>
      <c r="I44" s="433">
        <f t="shared" si="3"/>
        <v>100</v>
      </c>
      <c r="J44" s="182"/>
      <c r="K44" s="433">
        <f t="shared" si="3"/>
        <v>100</v>
      </c>
    </row>
    <row r="45" spans="1:11" x14ac:dyDescent="0.25">
      <c r="A45" s="227"/>
      <c r="B45" s="240"/>
      <c r="C45" s="194">
        <v>637</v>
      </c>
      <c r="D45" s="474" t="s">
        <v>73</v>
      </c>
      <c r="E45" s="180"/>
      <c r="F45" s="502"/>
      <c r="G45" s="343">
        <f t="shared" si="4"/>
        <v>0</v>
      </c>
      <c r="H45" s="180"/>
      <c r="I45" s="433">
        <f t="shared" si="3"/>
        <v>0</v>
      </c>
      <c r="J45" s="180"/>
      <c r="K45" s="433">
        <f t="shared" si="3"/>
        <v>0</v>
      </c>
    </row>
    <row r="46" spans="1:11" x14ac:dyDescent="0.25">
      <c r="A46" s="227">
        <v>41</v>
      </c>
      <c r="B46" s="240"/>
      <c r="C46" s="80">
        <v>637001</v>
      </c>
      <c r="D46" s="251" t="s">
        <v>123</v>
      </c>
      <c r="E46" s="180">
        <v>700</v>
      </c>
      <c r="F46" s="502"/>
      <c r="G46" s="343">
        <f t="shared" si="4"/>
        <v>700</v>
      </c>
      <c r="H46" s="180"/>
      <c r="I46" s="433">
        <f t="shared" si="3"/>
        <v>700</v>
      </c>
      <c r="J46" s="180"/>
      <c r="K46" s="433">
        <f t="shared" si="3"/>
        <v>700</v>
      </c>
    </row>
    <row r="47" spans="1:11" ht="31.5" x14ac:dyDescent="0.25">
      <c r="A47" s="227">
        <v>41</v>
      </c>
      <c r="B47" s="240"/>
      <c r="C47" s="80">
        <v>637002</v>
      </c>
      <c r="D47" s="251" t="s">
        <v>173</v>
      </c>
      <c r="E47" s="180">
        <v>2500</v>
      </c>
      <c r="F47" s="502"/>
      <c r="G47" s="343">
        <f t="shared" si="4"/>
        <v>2500</v>
      </c>
      <c r="H47" s="180"/>
      <c r="I47" s="433">
        <f t="shared" si="3"/>
        <v>2500</v>
      </c>
      <c r="J47" s="180"/>
      <c r="K47" s="433">
        <f t="shared" si="3"/>
        <v>2500</v>
      </c>
    </row>
    <row r="48" spans="1:11" x14ac:dyDescent="0.25">
      <c r="A48" s="227">
        <v>41</v>
      </c>
      <c r="B48" s="240"/>
      <c r="C48" s="80">
        <v>637003</v>
      </c>
      <c r="D48" s="251" t="s">
        <v>264</v>
      </c>
      <c r="E48" s="180">
        <v>800</v>
      </c>
      <c r="F48" s="502"/>
      <c r="G48" s="343">
        <f t="shared" si="4"/>
        <v>800</v>
      </c>
      <c r="H48" s="180"/>
      <c r="I48" s="433">
        <f t="shared" si="3"/>
        <v>800</v>
      </c>
      <c r="J48" s="180"/>
      <c r="K48" s="433">
        <f t="shared" si="3"/>
        <v>800</v>
      </c>
    </row>
    <row r="49" spans="1:14" x14ac:dyDescent="0.25">
      <c r="A49" s="227">
        <v>41</v>
      </c>
      <c r="B49" s="241"/>
      <c r="C49" s="80">
        <v>637004</v>
      </c>
      <c r="D49" s="251" t="s">
        <v>35</v>
      </c>
      <c r="E49" s="180">
        <v>16</v>
      </c>
      <c r="F49" s="502"/>
      <c r="G49" s="343">
        <f t="shared" si="4"/>
        <v>16</v>
      </c>
      <c r="H49" s="180"/>
      <c r="I49" s="433">
        <f t="shared" si="3"/>
        <v>16</v>
      </c>
      <c r="J49" s="180"/>
      <c r="K49" s="433">
        <f t="shared" si="3"/>
        <v>16</v>
      </c>
    </row>
    <row r="50" spans="1:14" x14ac:dyDescent="0.25">
      <c r="A50" s="227">
        <v>41</v>
      </c>
      <c r="B50" s="241"/>
      <c r="C50" s="80">
        <v>637004</v>
      </c>
      <c r="D50" s="251" t="s">
        <v>340</v>
      </c>
      <c r="E50" s="180"/>
      <c r="F50" s="502"/>
      <c r="G50" s="343"/>
      <c r="H50" s="180">
        <v>384</v>
      </c>
      <c r="I50" s="433">
        <f t="shared" si="3"/>
        <v>384</v>
      </c>
      <c r="J50" s="180"/>
      <c r="K50" s="433">
        <f t="shared" si="3"/>
        <v>384</v>
      </c>
    </row>
    <row r="51" spans="1:14" x14ac:dyDescent="0.25">
      <c r="A51" s="225">
        <v>41</v>
      </c>
      <c r="B51" s="226"/>
      <c r="C51" s="238">
        <v>637004</v>
      </c>
      <c r="D51" s="471" t="s">
        <v>38</v>
      </c>
      <c r="E51" s="239">
        <v>2950</v>
      </c>
      <c r="F51" s="503"/>
      <c r="G51" s="343">
        <f t="shared" ref="G51:G58" si="5">E51+F51</f>
        <v>2950</v>
      </c>
      <c r="H51" s="239"/>
      <c r="I51" s="433">
        <f t="shared" si="3"/>
        <v>2950</v>
      </c>
      <c r="J51" s="239"/>
      <c r="K51" s="433">
        <f t="shared" si="3"/>
        <v>2950</v>
      </c>
    </row>
    <row r="52" spans="1:14" x14ac:dyDescent="0.25">
      <c r="A52" s="225">
        <v>41</v>
      </c>
      <c r="B52" s="226"/>
      <c r="C52" s="238">
        <v>637004</v>
      </c>
      <c r="D52" s="471" t="s">
        <v>91</v>
      </c>
      <c r="E52" s="322">
        <v>1440</v>
      </c>
      <c r="F52" s="502"/>
      <c r="G52" s="343">
        <f t="shared" si="5"/>
        <v>1440</v>
      </c>
      <c r="H52" s="322"/>
      <c r="I52" s="433">
        <f t="shared" si="3"/>
        <v>1440</v>
      </c>
      <c r="J52" s="322"/>
      <c r="K52" s="433">
        <f t="shared" si="3"/>
        <v>1440</v>
      </c>
    </row>
    <row r="53" spans="1:14" x14ac:dyDescent="0.25">
      <c r="A53" s="105">
        <v>41</v>
      </c>
      <c r="B53" s="163"/>
      <c r="C53" s="80">
        <v>637004</v>
      </c>
      <c r="D53" s="251" t="s">
        <v>42</v>
      </c>
      <c r="E53" s="182">
        <v>500</v>
      </c>
      <c r="F53" s="501"/>
      <c r="G53" s="343">
        <f t="shared" si="5"/>
        <v>500</v>
      </c>
      <c r="H53" s="182"/>
      <c r="I53" s="433">
        <f t="shared" si="3"/>
        <v>500</v>
      </c>
      <c r="J53" s="182"/>
      <c r="K53" s="433">
        <f t="shared" si="3"/>
        <v>500</v>
      </c>
    </row>
    <row r="54" spans="1:14" ht="31.5" x14ac:dyDescent="0.25">
      <c r="A54" s="105">
        <v>41</v>
      </c>
      <c r="B54" s="163"/>
      <c r="C54" s="80">
        <v>637005</v>
      </c>
      <c r="D54" s="251" t="s">
        <v>124</v>
      </c>
      <c r="E54" s="184">
        <v>13200</v>
      </c>
      <c r="F54" s="504"/>
      <c r="G54" s="343">
        <f t="shared" si="5"/>
        <v>13200</v>
      </c>
      <c r="H54" s="184">
        <v>-2000</v>
      </c>
      <c r="I54" s="433">
        <f t="shared" si="3"/>
        <v>11200</v>
      </c>
      <c r="J54" s="184"/>
      <c r="K54" s="433">
        <f t="shared" si="3"/>
        <v>11200</v>
      </c>
    </row>
    <row r="55" spans="1:14" x14ac:dyDescent="0.25">
      <c r="A55" s="105">
        <v>41</v>
      </c>
      <c r="B55" s="163"/>
      <c r="C55" s="80">
        <v>637005</v>
      </c>
      <c r="D55" s="251" t="s">
        <v>229</v>
      </c>
      <c r="E55" s="182">
        <v>800</v>
      </c>
      <c r="F55" s="501"/>
      <c r="G55" s="343">
        <f t="shared" si="5"/>
        <v>800</v>
      </c>
      <c r="H55" s="182"/>
      <c r="I55" s="433">
        <f t="shared" si="3"/>
        <v>800</v>
      </c>
      <c r="J55" s="182"/>
      <c r="K55" s="433">
        <f t="shared" si="3"/>
        <v>800</v>
      </c>
    </row>
    <row r="56" spans="1:14" x14ac:dyDescent="0.25">
      <c r="A56" s="105">
        <v>41</v>
      </c>
      <c r="B56" s="163"/>
      <c r="C56" s="80">
        <v>637004</v>
      </c>
      <c r="D56" s="251" t="s">
        <v>305</v>
      </c>
      <c r="E56" s="182"/>
      <c r="F56" s="501">
        <v>3000</v>
      </c>
      <c r="G56" s="343">
        <f t="shared" si="5"/>
        <v>3000</v>
      </c>
      <c r="H56" s="182"/>
      <c r="I56" s="433">
        <f t="shared" si="3"/>
        <v>3000</v>
      </c>
      <c r="J56" s="182"/>
      <c r="K56" s="433">
        <f t="shared" si="3"/>
        <v>3000</v>
      </c>
    </row>
    <row r="57" spans="1:14" x14ac:dyDescent="0.25">
      <c r="A57" s="323">
        <v>41</v>
      </c>
      <c r="B57" s="324"/>
      <c r="C57" s="325">
        <v>637011</v>
      </c>
      <c r="D57" s="476" t="s">
        <v>125</v>
      </c>
      <c r="E57" s="267">
        <v>4500</v>
      </c>
      <c r="F57" s="267"/>
      <c r="G57" s="343">
        <f t="shared" si="5"/>
        <v>4500</v>
      </c>
      <c r="H57" s="267">
        <v>1500</v>
      </c>
      <c r="I57" s="433">
        <f t="shared" si="3"/>
        <v>6000</v>
      </c>
      <c r="J57" s="267"/>
      <c r="K57" s="433">
        <f t="shared" si="3"/>
        <v>6000</v>
      </c>
      <c r="N57" s="318"/>
    </row>
    <row r="58" spans="1:14" x14ac:dyDescent="0.25">
      <c r="A58" s="105">
        <v>41</v>
      </c>
      <c r="B58" s="163"/>
      <c r="C58" s="80">
        <v>637012</v>
      </c>
      <c r="D58" s="251" t="s">
        <v>356</v>
      </c>
      <c r="E58" s="182">
        <v>100</v>
      </c>
      <c r="F58" s="182">
        <v>70</v>
      </c>
      <c r="G58" s="343">
        <f t="shared" si="5"/>
        <v>170</v>
      </c>
      <c r="H58" s="182">
        <v>200</v>
      </c>
      <c r="I58" s="433">
        <f t="shared" si="3"/>
        <v>370</v>
      </c>
      <c r="J58" s="182"/>
      <c r="K58" s="433">
        <f t="shared" si="3"/>
        <v>370</v>
      </c>
    </row>
    <row r="59" spans="1:14" x14ac:dyDescent="0.25">
      <c r="A59" s="105"/>
      <c r="B59" s="163"/>
      <c r="C59" s="80">
        <v>637012</v>
      </c>
      <c r="D59" s="251" t="s">
        <v>334</v>
      </c>
      <c r="E59" s="182"/>
      <c r="F59" s="182">
        <v>50</v>
      </c>
      <c r="G59" s="343">
        <f>SUM(F59)</f>
        <v>50</v>
      </c>
      <c r="H59" s="182">
        <v>100</v>
      </c>
      <c r="I59" s="433">
        <f t="shared" si="3"/>
        <v>150</v>
      </c>
      <c r="J59" s="182"/>
      <c r="K59" s="433">
        <f t="shared" si="3"/>
        <v>150</v>
      </c>
    </row>
    <row r="60" spans="1:14" x14ac:dyDescent="0.25">
      <c r="A60" s="105">
        <v>41</v>
      </c>
      <c r="B60" s="163"/>
      <c r="C60" s="80">
        <v>637012</v>
      </c>
      <c r="D60" s="251" t="s">
        <v>265</v>
      </c>
      <c r="E60" s="182">
        <v>1600</v>
      </c>
      <c r="F60" s="182"/>
      <c r="G60" s="343">
        <f t="shared" ref="G60:G72" si="6">E60+F60</f>
        <v>1600</v>
      </c>
      <c r="H60" s="182"/>
      <c r="I60" s="433">
        <f t="shared" si="3"/>
        <v>1600</v>
      </c>
      <c r="J60" s="182"/>
      <c r="K60" s="433">
        <f t="shared" si="3"/>
        <v>1600</v>
      </c>
    </row>
    <row r="61" spans="1:14" x14ac:dyDescent="0.25">
      <c r="A61" s="105">
        <v>41</v>
      </c>
      <c r="B61" s="163"/>
      <c r="C61" s="80">
        <v>637013</v>
      </c>
      <c r="D61" s="251" t="s">
        <v>4</v>
      </c>
      <c r="E61" s="184">
        <v>400</v>
      </c>
      <c r="F61" s="184"/>
      <c r="G61" s="343">
        <f t="shared" si="6"/>
        <v>400</v>
      </c>
      <c r="H61" s="184"/>
      <c r="I61" s="433">
        <f t="shared" si="3"/>
        <v>400</v>
      </c>
      <c r="J61" s="184"/>
      <c r="K61" s="433">
        <f t="shared" si="3"/>
        <v>400</v>
      </c>
    </row>
    <row r="62" spans="1:14" x14ac:dyDescent="0.25">
      <c r="A62" s="105">
        <v>41</v>
      </c>
      <c r="B62" s="163"/>
      <c r="C62" s="80">
        <v>637014</v>
      </c>
      <c r="D62" s="251" t="s">
        <v>230</v>
      </c>
      <c r="E62" s="184">
        <v>4850</v>
      </c>
      <c r="F62" s="184"/>
      <c r="G62" s="343">
        <f t="shared" si="6"/>
        <v>4850</v>
      </c>
      <c r="H62" s="184">
        <v>4600</v>
      </c>
      <c r="I62" s="433">
        <f t="shared" si="3"/>
        <v>9450</v>
      </c>
      <c r="J62" s="184"/>
      <c r="K62" s="433">
        <f t="shared" si="3"/>
        <v>9450</v>
      </c>
    </row>
    <row r="63" spans="1:14" x14ac:dyDescent="0.25">
      <c r="A63" s="105">
        <v>41</v>
      </c>
      <c r="B63" s="163"/>
      <c r="C63" s="80">
        <v>637015</v>
      </c>
      <c r="D63" s="251" t="s">
        <v>126</v>
      </c>
      <c r="E63" s="184">
        <v>1889</v>
      </c>
      <c r="F63" s="184"/>
      <c r="G63" s="343">
        <f t="shared" si="6"/>
        <v>1889</v>
      </c>
      <c r="H63" s="184"/>
      <c r="I63" s="433">
        <f t="shared" si="3"/>
        <v>1889</v>
      </c>
      <c r="J63" s="184"/>
      <c r="K63" s="433">
        <f t="shared" si="3"/>
        <v>1889</v>
      </c>
    </row>
    <row r="64" spans="1:14" x14ac:dyDescent="0.25">
      <c r="A64" s="105">
        <v>41</v>
      </c>
      <c r="B64" s="163"/>
      <c r="C64" s="80">
        <v>637015</v>
      </c>
      <c r="D64" s="251" t="s">
        <v>282</v>
      </c>
      <c r="E64" s="184">
        <v>155</v>
      </c>
      <c r="F64" s="184"/>
      <c r="G64" s="343">
        <f t="shared" si="6"/>
        <v>155</v>
      </c>
      <c r="H64" s="184"/>
      <c r="I64" s="433">
        <f t="shared" si="3"/>
        <v>155</v>
      </c>
      <c r="J64" s="184"/>
      <c r="K64" s="433">
        <f t="shared" si="3"/>
        <v>155</v>
      </c>
    </row>
    <row r="65" spans="1:11" x14ac:dyDescent="0.25">
      <c r="A65" s="105">
        <v>41</v>
      </c>
      <c r="B65" s="163"/>
      <c r="C65" s="80">
        <v>637016</v>
      </c>
      <c r="D65" s="251" t="s">
        <v>127</v>
      </c>
      <c r="E65" s="184">
        <v>1150</v>
      </c>
      <c r="F65" s="184"/>
      <c r="G65" s="343">
        <f t="shared" si="6"/>
        <v>1150</v>
      </c>
      <c r="H65" s="184"/>
      <c r="I65" s="433">
        <f t="shared" si="3"/>
        <v>1150</v>
      </c>
      <c r="J65" s="184"/>
      <c r="K65" s="433">
        <f t="shared" si="3"/>
        <v>1150</v>
      </c>
    </row>
    <row r="66" spans="1:11" x14ac:dyDescent="0.25">
      <c r="A66" s="105">
        <v>41</v>
      </c>
      <c r="B66" s="246"/>
      <c r="C66" s="238">
        <v>637018</v>
      </c>
      <c r="D66" s="471" t="s">
        <v>202</v>
      </c>
      <c r="E66" s="239">
        <v>1000</v>
      </c>
      <c r="F66" s="239">
        <v>600</v>
      </c>
      <c r="G66" s="343">
        <f t="shared" si="6"/>
        <v>1600</v>
      </c>
      <c r="H66" s="239"/>
      <c r="I66" s="433">
        <f t="shared" si="3"/>
        <v>1600</v>
      </c>
      <c r="J66" s="239"/>
      <c r="K66" s="433">
        <f t="shared" si="3"/>
        <v>1600</v>
      </c>
    </row>
    <row r="67" spans="1:11" x14ac:dyDescent="0.25">
      <c r="A67" s="105">
        <v>41</v>
      </c>
      <c r="B67" s="163"/>
      <c r="C67" s="80">
        <v>637023</v>
      </c>
      <c r="D67" s="251" t="s">
        <v>128</v>
      </c>
      <c r="E67" s="182">
        <v>180</v>
      </c>
      <c r="F67" s="182"/>
      <c r="G67" s="343">
        <f t="shared" si="6"/>
        <v>180</v>
      </c>
      <c r="H67" s="182"/>
      <c r="I67" s="433">
        <f t="shared" si="3"/>
        <v>180</v>
      </c>
      <c r="J67" s="182"/>
      <c r="K67" s="433">
        <f t="shared" si="3"/>
        <v>180</v>
      </c>
    </row>
    <row r="68" spans="1:11" x14ac:dyDescent="0.25">
      <c r="A68" s="227">
        <v>41</v>
      </c>
      <c r="B68" s="242"/>
      <c r="C68" s="238">
        <v>637026</v>
      </c>
      <c r="D68" s="475" t="s">
        <v>82</v>
      </c>
      <c r="E68" s="182">
        <v>2430</v>
      </c>
      <c r="F68" s="182"/>
      <c r="G68" s="343">
        <f t="shared" si="6"/>
        <v>2430</v>
      </c>
      <c r="H68" s="182"/>
      <c r="I68" s="433">
        <f t="shared" si="3"/>
        <v>2430</v>
      </c>
      <c r="J68" s="182">
        <v>660</v>
      </c>
      <c r="K68" s="433">
        <f t="shared" si="3"/>
        <v>3090</v>
      </c>
    </row>
    <row r="69" spans="1:11" x14ac:dyDescent="0.25">
      <c r="A69" s="227">
        <v>41</v>
      </c>
      <c r="B69" s="192"/>
      <c r="C69" s="80">
        <v>637035</v>
      </c>
      <c r="D69" s="251" t="s">
        <v>231</v>
      </c>
      <c r="E69" s="182">
        <v>225</v>
      </c>
      <c r="F69" s="182"/>
      <c r="G69" s="343">
        <f t="shared" si="6"/>
        <v>225</v>
      </c>
      <c r="H69" s="182"/>
      <c r="I69" s="433">
        <f t="shared" si="3"/>
        <v>225</v>
      </c>
      <c r="J69" s="182"/>
      <c r="K69" s="433">
        <f t="shared" si="3"/>
        <v>225</v>
      </c>
    </row>
    <row r="70" spans="1:11" x14ac:dyDescent="0.25">
      <c r="A70" s="263"/>
      <c r="B70" s="264"/>
      <c r="C70" s="261">
        <v>640</v>
      </c>
      <c r="D70" s="472" t="s">
        <v>129</v>
      </c>
      <c r="E70" s="265"/>
      <c r="F70" s="265"/>
      <c r="G70" s="265">
        <f t="shared" si="6"/>
        <v>0</v>
      </c>
      <c r="H70" s="265">
        <f>F70+G70</f>
        <v>0</v>
      </c>
      <c r="I70" s="436">
        <f t="shared" si="3"/>
        <v>0</v>
      </c>
      <c r="J70" s="265">
        <f>H70+I70</f>
        <v>0</v>
      </c>
      <c r="K70" s="436">
        <f t="shared" si="3"/>
        <v>0</v>
      </c>
    </row>
    <row r="71" spans="1:11" x14ac:dyDescent="0.25">
      <c r="A71" s="191"/>
      <c r="B71" s="196"/>
      <c r="C71" s="194">
        <v>642</v>
      </c>
      <c r="D71" s="474" t="s">
        <v>130</v>
      </c>
      <c r="E71" s="197"/>
      <c r="F71" s="197"/>
      <c r="G71" s="343">
        <f t="shared" si="6"/>
        <v>0</v>
      </c>
      <c r="H71" s="197"/>
      <c r="I71" s="433">
        <f t="shared" si="3"/>
        <v>0</v>
      </c>
      <c r="J71" s="197"/>
      <c r="K71" s="433">
        <f t="shared" si="3"/>
        <v>0</v>
      </c>
    </row>
    <row r="72" spans="1:11" x14ac:dyDescent="0.25">
      <c r="A72" s="227">
        <v>41</v>
      </c>
      <c r="B72" s="196"/>
      <c r="C72" s="80">
        <v>642006</v>
      </c>
      <c r="D72" s="251" t="s">
        <v>101</v>
      </c>
      <c r="E72" s="184">
        <v>2200</v>
      </c>
      <c r="F72" s="184"/>
      <c r="G72" s="343">
        <f t="shared" si="6"/>
        <v>2200</v>
      </c>
      <c r="H72" s="184">
        <v>600</v>
      </c>
      <c r="I72" s="433">
        <f t="shared" si="3"/>
        <v>2800</v>
      </c>
      <c r="J72" s="184"/>
      <c r="K72" s="433">
        <f t="shared" si="3"/>
        <v>2800</v>
      </c>
    </row>
    <row r="73" spans="1:11" x14ac:dyDescent="0.25">
      <c r="A73" s="227">
        <v>41</v>
      </c>
      <c r="B73" s="196"/>
      <c r="C73" s="80">
        <v>642014</v>
      </c>
      <c r="D73" s="251" t="s">
        <v>358</v>
      </c>
      <c r="E73" s="184"/>
      <c r="F73" s="184"/>
      <c r="G73" s="343"/>
      <c r="H73" s="184">
        <v>16</v>
      </c>
      <c r="I73" s="433">
        <f t="shared" si="3"/>
        <v>16</v>
      </c>
      <c r="J73" s="184"/>
      <c r="K73" s="433">
        <f t="shared" si="3"/>
        <v>16</v>
      </c>
    </row>
    <row r="74" spans="1:11" x14ac:dyDescent="0.25">
      <c r="A74" s="227">
        <v>111</v>
      </c>
      <c r="B74" s="196"/>
      <c r="C74" s="80">
        <v>642014</v>
      </c>
      <c r="D74" s="251" t="s">
        <v>363</v>
      </c>
      <c r="E74" s="184"/>
      <c r="F74" s="184"/>
      <c r="G74" s="343"/>
      <c r="H74" s="184">
        <v>200</v>
      </c>
      <c r="I74" s="433">
        <f t="shared" si="3"/>
        <v>200</v>
      </c>
      <c r="J74" s="184"/>
      <c r="K74" s="433">
        <f t="shared" si="3"/>
        <v>200</v>
      </c>
    </row>
    <row r="75" spans="1:11" x14ac:dyDescent="0.25">
      <c r="A75" s="105">
        <v>41</v>
      </c>
      <c r="B75" s="163"/>
      <c r="C75" s="80">
        <v>642015</v>
      </c>
      <c r="D75" s="251" t="s">
        <v>131</v>
      </c>
      <c r="E75" s="182">
        <v>1000</v>
      </c>
      <c r="F75" s="182"/>
      <c r="G75" s="182">
        <v>1000</v>
      </c>
      <c r="H75" s="182"/>
      <c r="I75" s="437">
        <v>1000</v>
      </c>
      <c r="J75" s="182"/>
      <c r="K75" s="437">
        <v>1000</v>
      </c>
    </row>
    <row r="76" spans="1:11" x14ac:dyDescent="0.25">
      <c r="A76" s="200"/>
      <c r="B76" s="203" t="s">
        <v>137</v>
      </c>
      <c r="C76" s="198"/>
      <c r="D76" s="477" t="s">
        <v>232</v>
      </c>
      <c r="E76" s="186">
        <f t="shared" ref="E76:K76" si="7">SUM(E77)</f>
        <v>1020</v>
      </c>
      <c r="F76" s="186">
        <f t="shared" si="7"/>
        <v>0</v>
      </c>
      <c r="G76" s="276">
        <f t="shared" si="7"/>
        <v>1020</v>
      </c>
      <c r="H76" s="186">
        <f t="shared" si="7"/>
        <v>0</v>
      </c>
      <c r="I76" s="276">
        <f t="shared" si="7"/>
        <v>1020</v>
      </c>
      <c r="J76" s="186">
        <f t="shared" si="7"/>
        <v>0</v>
      </c>
      <c r="K76" s="276">
        <f t="shared" si="7"/>
        <v>1020</v>
      </c>
    </row>
    <row r="77" spans="1:11" x14ac:dyDescent="0.25">
      <c r="A77" s="105">
        <v>41</v>
      </c>
      <c r="B77" s="163"/>
      <c r="C77" s="80">
        <v>637005</v>
      </c>
      <c r="D77" s="251" t="s">
        <v>138</v>
      </c>
      <c r="E77" s="182">
        <v>1020</v>
      </c>
      <c r="F77" s="182"/>
      <c r="G77" s="182">
        <v>1020</v>
      </c>
      <c r="H77" s="182"/>
      <c r="I77" s="437">
        <v>1020</v>
      </c>
      <c r="J77" s="182"/>
      <c r="K77" s="437">
        <v>1020</v>
      </c>
    </row>
    <row r="78" spans="1:11" x14ac:dyDescent="0.25">
      <c r="A78" s="438"/>
      <c r="B78" s="375" t="s">
        <v>298</v>
      </c>
      <c r="C78" s="376"/>
      <c r="D78" s="478" t="s">
        <v>299</v>
      </c>
      <c r="E78" s="377"/>
      <c r="F78" s="377">
        <f t="shared" ref="F78:K78" si="8">SUM(F79:F88)</f>
        <v>640</v>
      </c>
      <c r="G78" s="377">
        <f t="shared" si="8"/>
        <v>640</v>
      </c>
      <c r="H78" s="377">
        <f t="shared" si="8"/>
        <v>0</v>
      </c>
      <c r="I78" s="439">
        <f t="shared" si="8"/>
        <v>640</v>
      </c>
      <c r="J78" s="377">
        <f t="shared" si="8"/>
        <v>0</v>
      </c>
      <c r="K78" s="439">
        <f t="shared" si="8"/>
        <v>640</v>
      </c>
    </row>
    <row r="79" spans="1:11" x14ac:dyDescent="0.25">
      <c r="A79" s="440" t="s">
        <v>310</v>
      </c>
      <c r="B79" s="386"/>
      <c r="C79" s="386" t="s">
        <v>311</v>
      </c>
      <c r="D79" s="479" t="s">
        <v>313</v>
      </c>
      <c r="E79" s="184"/>
      <c r="F79" s="184">
        <v>60</v>
      </c>
      <c r="G79" s="184">
        <f>E79+F79</f>
        <v>60</v>
      </c>
      <c r="H79" s="184"/>
      <c r="I79" s="441">
        <f>G79+H79</f>
        <v>60</v>
      </c>
      <c r="J79" s="184"/>
      <c r="K79" s="441">
        <f>I79+J79</f>
        <v>60</v>
      </c>
    </row>
    <row r="80" spans="1:11" x14ac:dyDescent="0.25">
      <c r="A80" s="440" t="s">
        <v>310</v>
      </c>
      <c r="B80" s="386"/>
      <c r="C80" s="386" t="s">
        <v>331</v>
      </c>
      <c r="D80" s="479" t="s">
        <v>330</v>
      </c>
      <c r="E80" s="184"/>
      <c r="F80" s="184">
        <v>21</v>
      </c>
      <c r="G80" s="184">
        <f t="shared" ref="G80:G88" si="9">E80+F80</f>
        <v>21</v>
      </c>
      <c r="H80" s="184"/>
      <c r="I80" s="441">
        <f t="shared" ref="I80:K88" si="10">G80+H80</f>
        <v>21</v>
      </c>
      <c r="J80" s="184"/>
      <c r="K80" s="441">
        <f t="shared" si="10"/>
        <v>21</v>
      </c>
    </row>
    <row r="81" spans="1:11" x14ac:dyDescent="0.25">
      <c r="A81" s="440" t="s">
        <v>310</v>
      </c>
      <c r="B81" s="386"/>
      <c r="C81" s="386" t="s">
        <v>312</v>
      </c>
      <c r="D81" s="479" t="s">
        <v>170</v>
      </c>
      <c r="E81" s="184"/>
      <c r="F81" s="184">
        <v>5</v>
      </c>
      <c r="G81" s="184">
        <f t="shared" si="9"/>
        <v>5</v>
      </c>
      <c r="H81" s="184"/>
      <c r="I81" s="441">
        <f t="shared" si="10"/>
        <v>5</v>
      </c>
      <c r="J81" s="184"/>
      <c r="K81" s="441">
        <f t="shared" si="10"/>
        <v>5</v>
      </c>
    </row>
    <row r="82" spans="1:11" x14ac:dyDescent="0.25">
      <c r="A82" s="440" t="s">
        <v>310</v>
      </c>
      <c r="B82" s="386"/>
      <c r="C82" s="386" t="s">
        <v>314</v>
      </c>
      <c r="D82" s="479" t="s">
        <v>315</v>
      </c>
      <c r="E82" s="184"/>
      <c r="F82" s="184">
        <v>10</v>
      </c>
      <c r="G82" s="184">
        <f t="shared" si="9"/>
        <v>10</v>
      </c>
      <c r="H82" s="184"/>
      <c r="I82" s="441">
        <f t="shared" si="10"/>
        <v>10</v>
      </c>
      <c r="J82" s="184"/>
      <c r="K82" s="441">
        <f t="shared" si="10"/>
        <v>10</v>
      </c>
    </row>
    <row r="83" spans="1:11" x14ac:dyDescent="0.25">
      <c r="A83" s="440" t="s">
        <v>310</v>
      </c>
      <c r="B83" s="386"/>
      <c r="C83" s="386" t="s">
        <v>316</v>
      </c>
      <c r="D83" s="479" t="s">
        <v>260</v>
      </c>
      <c r="E83" s="184"/>
      <c r="F83" s="184">
        <v>28</v>
      </c>
      <c r="G83" s="184">
        <f t="shared" si="9"/>
        <v>28</v>
      </c>
      <c r="H83" s="184"/>
      <c r="I83" s="441">
        <f t="shared" si="10"/>
        <v>28</v>
      </c>
      <c r="J83" s="184"/>
      <c r="K83" s="441">
        <f t="shared" si="10"/>
        <v>28</v>
      </c>
    </row>
    <row r="84" spans="1:11" x14ac:dyDescent="0.25">
      <c r="A84" s="440" t="s">
        <v>310</v>
      </c>
      <c r="B84" s="386"/>
      <c r="C84" s="386" t="s">
        <v>317</v>
      </c>
      <c r="D84" s="479" t="s">
        <v>318</v>
      </c>
      <c r="E84" s="184"/>
      <c r="F84" s="184">
        <v>10</v>
      </c>
      <c r="G84" s="184">
        <f t="shared" si="9"/>
        <v>10</v>
      </c>
      <c r="H84" s="184"/>
      <c r="I84" s="441">
        <f t="shared" si="10"/>
        <v>10</v>
      </c>
      <c r="J84" s="184"/>
      <c r="K84" s="441">
        <f t="shared" si="10"/>
        <v>10</v>
      </c>
    </row>
    <row r="85" spans="1:11" x14ac:dyDescent="0.25">
      <c r="A85" s="440" t="s">
        <v>310</v>
      </c>
      <c r="B85" s="386"/>
      <c r="C85" s="386" t="s">
        <v>319</v>
      </c>
      <c r="D85" s="479" t="s">
        <v>320</v>
      </c>
      <c r="E85" s="184"/>
      <c r="F85" s="184">
        <v>138</v>
      </c>
      <c r="G85" s="184">
        <f t="shared" si="9"/>
        <v>138</v>
      </c>
      <c r="H85" s="184"/>
      <c r="I85" s="441">
        <f t="shared" si="10"/>
        <v>138</v>
      </c>
      <c r="J85" s="184"/>
      <c r="K85" s="441">
        <f t="shared" si="10"/>
        <v>138</v>
      </c>
    </row>
    <row r="86" spans="1:11" x14ac:dyDescent="0.25">
      <c r="A86" s="440" t="s">
        <v>310</v>
      </c>
      <c r="B86" s="386"/>
      <c r="C86" s="386" t="s">
        <v>321</v>
      </c>
      <c r="D86" s="479" t="s">
        <v>322</v>
      </c>
      <c r="E86" s="184"/>
      <c r="F86" s="184">
        <v>47</v>
      </c>
      <c r="G86" s="184">
        <f t="shared" si="9"/>
        <v>47</v>
      </c>
      <c r="H86" s="184"/>
      <c r="I86" s="441">
        <f t="shared" si="10"/>
        <v>47</v>
      </c>
      <c r="J86" s="184"/>
      <c r="K86" s="441">
        <f t="shared" si="10"/>
        <v>47</v>
      </c>
    </row>
    <row r="87" spans="1:11" x14ac:dyDescent="0.25">
      <c r="A87" s="440" t="s">
        <v>310</v>
      </c>
      <c r="B87" s="386"/>
      <c r="C87" s="386" t="s">
        <v>323</v>
      </c>
      <c r="D87" s="479" t="s">
        <v>324</v>
      </c>
      <c r="E87" s="184"/>
      <c r="F87" s="184">
        <v>199</v>
      </c>
      <c r="G87" s="184">
        <f t="shared" si="9"/>
        <v>199</v>
      </c>
      <c r="H87" s="184"/>
      <c r="I87" s="441">
        <f t="shared" si="10"/>
        <v>199</v>
      </c>
      <c r="J87" s="184"/>
      <c r="K87" s="441">
        <f t="shared" si="10"/>
        <v>199</v>
      </c>
    </row>
    <row r="88" spans="1:11" x14ac:dyDescent="0.25">
      <c r="A88" s="440" t="s">
        <v>310</v>
      </c>
      <c r="B88" s="386"/>
      <c r="C88" s="386" t="s">
        <v>325</v>
      </c>
      <c r="D88" s="479" t="s">
        <v>326</v>
      </c>
      <c r="E88" s="184"/>
      <c r="F88" s="184">
        <v>122</v>
      </c>
      <c r="G88" s="184">
        <f t="shared" si="9"/>
        <v>122</v>
      </c>
      <c r="H88" s="184"/>
      <c r="I88" s="441">
        <f t="shared" si="10"/>
        <v>122</v>
      </c>
      <c r="J88" s="184"/>
      <c r="K88" s="441">
        <f t="shared" si="10"/>
        <v>122</v>
      </c>
    </row>
    <row r="89" spans="1:11" x14ac:dyDescent="0.25">
      <c r="A89" s="171"/>
      <c r="B89" s="199" t="s">
        <v>133</v>
      </c>
      <c r="C89" s="198"/>
      <c r="D89" s="477" t="s">
        <v>233</v>
      </c>
      <c r="E89" s="183">
        <f t="shared" ref="E89:K89" si="11">SUM(E90:E99)</f>
        <v>5092</v>
      </c>
      <c r="F89" s="183">
        <f t="shared" si="11"/>
        <v>34</v>
      </c>
      <c r="G89" s="377">
        <f t="shared" si="11"/>
        <v>5126</v>
      </c>
      <c r="H89" s="183">
        <f t="shared" si="11"/>
        <v>0</v>
      </c>
      <c r="I89" s="439">
        <f t="shared" si="11"/>
        <v>5126</v>
      </c>
      <c r="J89" s="183">
        <f t="shared" si="11"/>
        <v>119</v>
      </c>
      <c r="K89" s="439">
        <f t="shared" si="11"/>
        <v>5245</v>
      </c>
    </row>
    <row r="90" spans="1:11" ht="31.5" x14ac:dyDescent="0.25">
      <c r="A90" s="107">
        <v>111</v>
      </c>
      <c r="B90" s="162"/>
      <c r="C90" s="82">
        <v>611</v>
      </c>
      <c r="D90" s="480" t="s">
        <v>132</v>
      </c>
      <c r="E90" s="182">
        <v>3050</v>
      </c>
      <c r="F90" s="182"/>
      <c r="G90" s="182">
        <f>E90+F90</f>
        <v>3050</v>
      </c>
      <c r="H90" s="182"/>
      <c r="I90" s="437">
        <f>G90+H90</f>
        <v>3050</v>
      </c>
      <c r="J90" s="182"/>
      <c r="K90" s="437">
        <f>I90+J90</f>
        <v>3050</v>
      </c>
    </row>
    <row r="91" spans="1:11" x14ac:dyDescent="0.25">
      <c r="A91" s="106">
        <v>111</v>
      </c>
      <c r="B91" s="162"/>
      <c r="C91" s="81">
        <v>620</v>
      </c>
      <c r="D91" s="479" t="s">
        <v>111</v>
      </c>
      <c r="E91" s="184">
        <v>1070</v>
      </c>
      <c r="F91" s="184"/>
      <c r="G91" s="182">
        <f t="shared" ref="G91:G99" si="12">E91+F91</f>
        <v>1070</v>
      </c>
      <c r="H91" s="184"/>
      <c r="I91" s="437">
        <f t="shared" ref="I91:K96" si="13">G91+H91</f>
        <v>1070</v>
      </c>
      <c r="J91" s="184"/>
      <c r="K91" s="437">
        <f t="shared" si="13"/>
        <v>1070</v>
      </c>
    </row>
    <row r="92" spans="1:11" x14ac:dyDescent="0.25">
      <c r="A92" s="106">
        <v>111</v>
      </c>
      <c r="B92" s="162"/>
      <c r="C92" s="81">
        <v>627</v>
      </c>
      <c r="D92" s="479" t="s">
        <v>234</v>
      </c>
      <c r="E92" s="184">
        <v>50</v>
      </c>
      <c r="F92" s="184"/>
      <c r="G92" s="182">
        <f t="shared" si="12"/>
        <v>50</v>
      </c>
      <c r="H92" s="184"/>
      <c r="I92" s="437">
        <f t="shared" si="13"/>
        <v>50</v>
      </c>
      <c r="J92" s="184"/>
      <c r="K92" s="437">
        <f t="shared" si="13"/>
        <v>50</v>
      </c>
    </row>
    <row r="93" spans="1:11" x14ac:dyDescent="0.25">
      <c r="A93" s="106">
        <v>111</v>
      </c>
      <c r="B93" s="162"/>
      <c r="C93" s="81">
        <v>633002</v>
      </c>
      <c r="D93" s="479" t="s">
        <v>53</v>
      </c>
      <c r="E93" s="184">
        <v>253</v>
      </c>
      <c r="F93" s="184"/>
      <c r="G93" s="182">
        <f t="shared" si="12"/>
        <v>253</v>
      </c>
      <c r="H93" s="184"/>
      <c r="I93" s="437">
        <f t="shared" si="13"/>
        <v>253</v>
      </c>
      <c r="J93" s="184"/>
      <c r="K93" s="437">
        <f t="shared" si="13"/>
        <v>253</v>
      </c>
    </row>
    <row r="94" spans="1:11" x14ac:dyDescent="0.25">
      <c r="A94" s="106">
        <v>111</v>
      </c>
      <c r="B94" s="162"/>
      <c r="C94" s="81">
        <v>633006</v>
      </c>
      <c r="D94" s="479" t="s">
        <v>1</v>
      </c>
      <c r="E94" s="184">
        <v>343</v>
      </c>
      <c r="F94" s="184">
        <v>8</v>
      </c>
      <c r="G94" s="182">
        <f t="shared" si="12"/>
        <v>351</v>
      </c>
      <c r="H94" s="184"/>
      <c r="I94" s="437">
        <f t="shared" si="13"/>
        <v>351</v>
      </c>
      <c r="J94" s="184">
        <v>119</v>
      </c>
      <c r="K94" s="437">
        <f t="shared" si="13"/>
        <v>470</v>
      </c>
    </row>
    <row r="95" spans="1:11" x14ac:dyDescent="0.25">
      <c r="A95" s="106">
        <v>41</v>
      </c>
      <c r="B95" s="162"/>
      <c r="C95" s="81">
        <v>633006</v>
      </c>
      <c r="D95" s="479" t="s">
        <v>1</v>
      </c>
      <c r="E95" s="184">
        <v>150</v>
      </c>
      <c r="F95" s="184"/>
      <c r="G95" s="182">
        <f t="shared" si="12"/>
        <v>150</v>
      </c>
      <c r="H95" s="184"/>
      <c r="I95" s="437">
        <f t="shared" si="13"/>
        <v>150</v>
      </c>
      <c r="J95" s="184"/>
      <c r="K95" s="437">
        <f t="shared" si="13"/>
        <v>150</v>
      </c>
    </row>
    <row r="96" spans="1:11" x14ac:dyDescent="0.25">
      <c r="A96" s="106">
        <v>111</v>
      </c>
      <c r="B96" s="162"/>
      <c r="C96" s="81">
        <v>635002</v>
      </c>
      <c r="D96" s="479" t="s">
        <v>3</v>
      </c>
      <c r="E96" s="184">
        <v>25</v>
      </c>
      <c r="F96" s="184"/>
      <c r="G96" s="182">
        <f t="shared" si="12"/>
        <v>25</v>
      </c>
      <c r="H96" s="184"/>
      <c r="I96" s="437">
        <f t="shared" si="13"/>
        <v>25</v>
      </c>
      <c r="J96" s="184"/>
      <c r="K96" s="437">
        <f t="shared" si="13"/>
        <v>25</v>
      </c>
    </row>
    <row r="97" spans="1:11" x14ac:dyDescent="0.25">
      <c r="A97" s="106">
        <v>41</v>
      </c>
      <c r="B97" s="162"/>
      <c r="C97" s="81">
        <v>637004</v>
      </c>
      <c r="D97" s="479" t="s">
        <v>38</v>
      </c>
      <c r="E97" s="184"/>
      <c r="F97" s="184">
        <v>26</v>
      </c>
      <c r="G97" s="182">
        <f>SUM(26)</f>
        <v>26</v>
      </c>
      <c r="H97" s="184"/>
      <c r="I97" s="437">
        <f>SUM(26)</f>
        <v>26</v>
      </c>
      <c r="J97" s="184"/>
      <c r="K97" s="437">
        <f>SUM(26)</f>
        <v>26</v>
      </c>
    </row>
    <row r="98" spans="1:11" x14ac:dyDescent="0.25">
      <c r="A98" s="106">
        <v>111</v>
      </c>
      <c r="B98" s="162"/>
      <c r="C98" s="81">
        <v>637013</v>
      </c>
      <c r="D98" s="479" t="s">
        <v>4</v>
      </c>
      <c r="E98" s="184">
        <v>100</v>
      </c>
      <c r="F98" s="184"/>
      <c r="G98" s="182">
        <f t="shared" si="12"/>
        <v>100</v>
      </c>
      <c r="H98" s="184"/>
      <c r="I98" s="437">
        <f>G98+H98</f>
        <v>100</v>
      </c>
      <c r="J98" s="184"/>
      <c r="K98" s="437">
        <f>I98+J98</f>
        <v>100</v>
      </c>
    </row>
    <row r="99" spans="1:11" x14ac:dyDescent="0.25">
      <c r="A99" s="106">
        <v>111</v>
      </c>
      <c r="B99" s="162"/>
      <c r="C99" s="81">
        <v>637016</v>
      </c>
      <c r="D99" s="479" t="s">
        <v>5</v>
      </c>
      <c r="E99" s="184">
        <v>51</v>
      </c>
      <c r="F99" s="184"/>
      <c r="G99" s="182">
        <f t="shared" si="12"/>
        <v>51</v>
      </c>
      <c r="H99" s="184"/>
      <c r="I99" s="437">
        <f>G99+H99</f>
        <v>51</v>
      </c>
      <c r="J99" s="184"/>
      <c r="K99" s="437">
        <f>I99+J99</f>
        <v>51</v>
      </c>
    </row>
    <row r="100" spans="1:11" x14ac:dyDescent="0.25">
      <c r="A100" s="202"/>
      <c r="B100" s="203" t="s">
        <v>134</v>
      </c>
      <c r="C100" s="198"/>
      <c r="D100" s="477" t="s">
        <v>135</v>
      </c>
      <c r="E100" s="186">
        <f t="shared" ref="E100:K100" si="14">SUM(E101:E102)</f>
        <v>6850</v>
      </c>
      <c r="F100" s="505">
        <f t="shared" si="14"/>
        <v>1450</v>
      </c>
      <c r="G100" s="276">
        <f t="shared" si="14"/>
        <v>8300</v>
      </c>
      <c r="H100" s="186">
        <f t="shared" si="14"/>
        <v>0</v>
      </c>
      <c r="I100" s="276">
        <f t="shared" si="14"/>
        <v>8300</v>
      </c>
      <c r="J100" s="186">
        <f t="shared" si="14"/>
        <v>0</v>
      </c>
      <c r="K100" s="276">
        <f t="shared" si="14"/>
        <v>8300</v>
      </c>
    </row>
    <row r="101" spans="1:11" x14ac:dyDescent="0.25">
      <c r="A101" s="227">
        <v>41</v>
      </c>
      <c r="B101" s="204"/>
      <c r="C101" s="80">
        <v>651001</v>
      </c>
      <c r="D101" s="251" t="s">
        <v>136</v>
      </c>
      <c r="E101" s="184">
        <v>1900</v>
      </c>
      <c r="F101" s="184">
        <v>600</v>
      </c>
      <c r="G101" s="184">
        <f>E101+F101</f>
        <v>2500</v>
      </c>
      <c r="H101" s="184"/>
      <c r="I101" s="441">
        <f>G101+H101</f>
        <v>2500</v>
      </c>
      <c r="J101" s="184"/>
      <c r="K101" s="441">
        <f>I101+J101</f>
        <v>2500</v>
      </c>
    </row>
    <row r="102" spans="1:11" x14ac:dyDescent="0.25">
      <c r="A102" s="227">
        <v>41</v>
      </c>
      <c r="B102" s="204"/>
      <c r="C102" s="80">
        <v>651002</v>
      </c>
      <c r="D102" s="251" t="s">
        <v>235</v>
      </c>
      <c r="E102" s="184">
        <v>4950</v>
      </c>
      <c r="F102" s="184">
        <v>850</v>
      </c>
      <c r="G102" s="184">
        <f>E102+F102</f>
        <v>5800</v>
      </c>
      <c r="H102" s="184"/>
      <c r="I102" s="441">
        <f>G102+H102</f>
        <v>5800</v>
      </c>
      <c r="J102" s="184"/>
      <c r="K102" s="441">
        <f>I102+J102</f>
        <v>5800</v>
      </c>
    </row>
    <row r="103" spans="1:11" x14ac:dyDescent="0.25">
      <c r="A103" s="176"/>
      <c r="B103" s="208" t="s">
        <v>143</v>
      </c>
      <c r="C103" s="173"/>
      <c r="D103" s="247" t="s">
        <v>146</v>
      </c>
      <c r="E103" s="186">
        <f t="shared" ref="E103:K103" si="15">SUM(E104:E110)</f>
        <v>2039</v>
      </c>
      <c r="F103" s="186">
        <f t="shared" si="15"/>
        <v>297</v>
      </c>
      <c r="G103" s="186">
        <f t="shared" si="15"/>
        <v>2336</v>
      </c>
      <c r="H103" s="186">
        <f t="shared" si="15"/>
        <v>3</v>
      </c>
      <c r="I103" s="276">
        <f t="shared" si="15"/>
        <v>2339</v>
      </c>
      <c r="J103" s="186">
        <f t="shared" si="15"/>
        <v>0</v>
      </c>
      <c r="K103" s="276">
        <f t="shared" si="15"/>
        <v>2339</v>
      </c>
    </row>
    <row r="104" spans="1:11" x14ac:dyDescent="0.25">
      <c r="A104" s="106">
        <v>41</v>
      </c>
      <c r="B104" s="162"/>
      <c r="C104" s="81">
        <v>633006</v>
      </c>
      <c r="D104" s="479" t="s">
        <v>1</v>
      </c>
      <c r="E104" s="184">
        <v>250</v>
      </c>
      <c r="F104" s="184"/>
      <c r="G104" s="184">
        <f t="shared" ref="G104:G110" si="16">E104+F104</f>
        <v>250</v>
      </c>
      <c r="H104" s="184"/>
      <c r="I104" s="441">
        <f t="shared" ref="I104:K110" si="17">G104+H104</f>
        <v>250</v>
      </c>
      <c r="J104" s="184"/>
      <c r="K104" s="441">
        <f t="shared" si="17"/>
        <v>250</v>
      </c>
    </row>
    <row r="105" spans="1:11" x14ac:dyDescent="0.25">
      <c r="A105" s="106">
        <v>41</v>
      </c>
      <c r="B105" s="162"/>
      <c r="C105" s="81">
        <v>634001</v>
      </c>
      <c r="D105" s="479" t="s">
        <v>43</v>
      </c>
      <c r="E105" s="184">
        <v>850</v>
      </c>
      <c r="F105" s="184">
        <v>250</v>
      </c>
      <c r="G105" s="184">
        <f t="shared" si="16"/>
        <v>1100</v>
      </c>
      <c r="H105" s="184"/>
      <c r="I105" s="441">
        <f t="shared" si="17"/>
        <v>1100</v>
      </c>
      <c r="J105" s="184"/>
      <c r="K105" s="441">
        <f t="shared" si="17"/>
        <v>1100</v>
      </c>
    </row>
    <row r="106" spans="1:11" x14ac:dyDescent="0.25">
      <c r="A106" s="106">
        <v>41</v>
      </c>
      <c r="B106" s="162"/>
      <c r="C106" s="81">
        <v>634002</v>
      </c>
      <c r="D106" s="479" t="s">
        <v>144</v>
      </c>
      <c r="E106" s="184">
        <v>197</v>
      </c>
      <c r="F106" s="184"/>
      <c r="G106" s="184">
        <f t="shared" si="16"/>
        <v>197</v>
      </c>
      <c r="H106" s="184"/>
      <c r="I106" s="441">
        <f t="shared" si="17"/>
        <v>197</v>
      </c>
      <c r="J106" s="184"/>
      <c r="K106" s="441">
        <f t="shared" si="17"/>
        <v>197</v>
      </c>
    </row>
    <row r="107" spans="1:11" x14ac:dyDescent="0.25">
      <c r="A107" s="106">
        <v>41</v>
      </c>
      <c r="B107" s="162"/>
      <c r="C107" s="81">
        <v>634003</v>
      </c>
      <c r="D107" s="479" t="s">
        <v>145</v>
      </c>
      <c r="E107" s="184">
        <v>142</v>
      </c>
      <c r="F107" s="184"/>
      <c r="G107" s="184">
        <f t="shared" si="16"/>
        <v>142</v>
      </c>
      <c r="H107" s="184">
        <v>3</v>
      </c>
      <c r="I107" s="441">
        <f t="shared" si="17"/>
        <v>145</v>
      </c>
      <c r="J107" s="184"/>
      <c r="K107" s="441">
        <f t="shared" si="17"/>
        <v>145</v>
      </c>
    </row>
    <row r="108" spans="1:11" x14ac:dyDescent="0.25">
      <c r="A108" s="106">
        <v>41</v>
      </c>
      <c r="B108" s="162"/>
      <c r="C108" s="81">
        <v>637004</v>
      </c>
      <c r="D108" s="479" t="s">
        <v>283</v>
      </c>
      <c r="E108" s="184">
        <v>300</v>
      </c>
      <c r="F108" s="184"/>
      <c r="G108" s="184">
        <f t="shared" si="16"/>
        <v>300</v>
      </c>
      <c r="H108" s="184"/>
      <c r="I108" s="441">
        <f t="shared" si="17"/>
        <v>300</v>
      </c>
      <c r="J108" s="184"/>
      <c r="K108" s="441">
        <f t="shared" si="17"/>
        <v>300</v>
      </c>
    </row>
    <row r="109" spans="1:11" x14ac:dyDescent="0.25">
      <c r="A109" s="106">
        <v>41</v>
      </c>
      <c r="B109" s="162"/>
      <c r="C109" s="81">
        <v>637012</v>
      </c>
      <c r="D109" s="479" t="s">
        <v>309</v>
      </c>
      <c r="E109" s="184"/>
      <c r="F109" s="184">
        <v>17</v>
      </c>
      <c r="G109" s="184">
        <f t="shared" si="16"/>
        <v>17</v>
      </c>
      <c r="H109" s="184"/>
      <c r="I109" s="441">
        <f t="shared" si="17"/>
        <v>17</v>
      </c>
      <c r="J109" s="184"/>
      <c r="K109" s="441">
        <f t="shared" si="17"/>
        <v>17</v>
      </c>
    </row>
    <row r="110" spans="1:11" x14ac:dyDescent="0.25">
      <c r="A110" s="106">
        <v>41</v>
      </c>
      <c r="B110" s="162"/>
      <c r="C110" s="81">
        <v>642001</v>
      </c>
      <c r="D110" s="479" t="s">
        <v>284</v>
      </c>
      <c r="E110" s="184">
        <v>300</v>
      </c>
      <c r="F110" s="184">
        <v>30</v>
      </c>
      <c r="G110" s="184">
        <f t="shared" si="16"/>
        <v>330</v>
      </c>
      <c r="H110" s="184"/>
      <c r="I110" s="441">
        <f t="shared" si="17"/>
        <v>330</v>
      </c>
      <c r="J110" s="184"/>
      <c r="K110" s="441">
        <f t="shared" si="17"/>
        <v>330</v>
      </c>
    </row>
    <row r="111" spans="1:11" s="189" customFormat="1" ht="48" x14ac:dyDescent="0.3">
      <c r="A111" s="351"/>
      <c r="B111" s="352" t="s">
        <v>149</v>
      </c>
      <c r="C111" s="353"/>
      <c r="D111" s="354" t="s">
        <v>236</v>
      </c>
      <c r="E111" s="355">
        <f>SUM(E114:E117)</f>
        <v>1633</v>
      </c>
      <c r="F111" s="355">
        <f>SUM(F114:F119)</f>
        <v>491</v>
      </c>
      <c r="G111" s="356">
        <f>SUM(G114:G119)</f>
        <v>2124</v>
      </c>
      <c r="H111" s="355">
        <f>SUM(H112:H119)</f>
        <v>8501</v>
      </c>
      <c r="I111" s="356">
        <f>SUM(I112:I119)</f>
        <v>10625</v>
      </c>
      <c r="J111" s="355">
        <f>SUM(J112:J119)</f>
        <v>1170</v>
      </c>
      <c r="K111" s="356">
        <f>SUM(K112:K119)</f>
        <v>11795</v>
      </c>
    </row>
    <row r="112" spans="1:11" s="189" customFormat="1" ht="18.75" x14ac:dyDescent="0.3">
      <c r="A112" s="357">
        <v>111</v>
      </c>
      <c r="B112" s="390"/>
      <c r="C112" s="391">
        <v>610.62</v>
      </c>
      <c r="D112" s="392" t="s">
        <v>345</v>
      </c>
      <c r="E112" s="239"/>
      <c r="F112" s="239"/>
      <c r="G112" s="363"/>
      <c r="H112" s="239">
        <v>7441</v>
      </c>
      <c r="I112" s="363">
        <f>G112+H112</f>
        <v>7441</v>
      </c>
      <c r="J112" s="239"/>
      <c r="K112" s="363">
        <f>I112+J112</f>
        <v>7441</v>
      </c>
    </row>
    <row r="113" spans="1:11" s="189" customFormat="1" ht="18.75" x14ac:dyDescent="0.3">
      <c r="A113" s="357">
        <v>41</v>
      </c>
      <c r="B113" s="390"/>
      <c r="C113" s="391">
        <v>610.62</v>
      </c>
      <c r="D113" s="392" t="s">
        <v>345</v>
      </c>
      <c r="E113" s="239"/>
      <c r="F113" s="239"/>
      <c r="G113" s="363"/>
      <c r="H113" s="239">
        <v>1738</v>
      </c>
      <c r="I113" s="363">
        <f>G113+H113</f>
        <v>1738</v>
      </c>
      <c r="J113" s="239">
        <v>1170</v>
      </c>
      <c r="K113" s="363">
        <f>I113+J113</f>
        <v>2908</v>
      </c>
    </row>
    <row r="114" spans="1:11" s="189" customFormat="1" ht="18.75" x14ac:dyDescent="0.3">
      <c r="A114" s="360">
        <v>41</v>
      </c>
      <c r="B114" s="361"/>
      <c r="C114" s="362">
        <v>610.62</v>
      </c>
      <c r="D114" s="481" t="s">
        <v>150</v>
      </c>
      <c r="E114" s="239">
        <v>353</v>
      </c>
      <c r="F114" s="239">
        <v>110</v>
      </c>
      <c r="G114" s="363">
        <f>E114+F114</f>
        <v>463</v>
      </c>
      <c r="H114" s="239"/>
      <c r="I114" s="363">
        <f>G114+H114</f>
        <v>463</v>
      </c>
      <c r="J114" s="239"/>
      <c r="K114" s="363">
        <f>I114+J114</f>
        <v>463</v>
      </c>
    </row>
    <row r="115" spans="1:11" s="189" customFormat="1" ht="18.75" x14ac:dyDescent="0.3">
      <c r="A115" s="357">
        <v>111</v>
      </c>
      <c r="B115" s="358"/>
      <c r="C115" s="359">
        <v>610.62</v>
      </c>
      <c r="D115" s="482" t="s">
        <v>151</v>
      </c>
      <c r="E115" s="350">
        <v>1230</v>
      </c>
      <c r="F115" s="350"/>
      <c r="G115" s="363">
        <f>E115+F115</f>
        <v>1230</v>
      </c>
      <c r="H115" s="350">
        <v>-848</v>
      </c>
      <c r="I115" s="363">
        <f>G115+H115</f>
        <v>382</v>
      </c>
      <c r="J115" s="350"/>
      <c r="K115" s="363">
        <f>I115+J115</f>
        <v>382</v>
      </c>
    </row>
    <row r="116" spans="1:11" s="189" customFormat="1" ht="18.75" x14ac:dyDescent="0.3">
      <c r="A116" s="357">
        <v>41</v>
      </c>
      <c r="B116" s="389"/>
      <c r="C116" s="359">
        <v>614</v>
      </c>
      <c r="D116" s="482" t="s">
        <v>335</v>
      </c>
      <c r="E116" s="350"/>
      <c r="F116" s="350">
        <v>300</v>
      </c>
      <c r="G116" s="363">
        <v>300</v>
      </c>
      <c r="H116" s="350"/>
      <c r="I116" s="363">
        <v>300</v>
      </c>
      <c r="J116" s="350"/>
      <c r="K116" s="363">
        <v>300</v>
      </c>
    </row>
    <row r="117" spans="1:11" s="189" customFormat="1" ht="18.75" x14ac:dyDescent="0.3">
      <c r="A117" s="360">
        <v>111</v>
      </c>
      <c r="B117" s="364"/>
      <c r="C117" s="362">
        <v>633006</v>
      </c>
      <c r="D117" s="482" t="s">
        <v>285</v>
      </c>
      <c r="E117" s="239">
        <v>50</v>
      </c>
      <c r="F117" s="239"/>
      <c r="G117" s="363">
        <f>E117+F117</f>
        <v>50</v>
      </c>
      <c r="H117" s="239"/>
      <c r="I117" s="363">
        <f>G117+H117</f>
        <v>50</v>
      </c>
      <c r="J117" s="239"/>
      <c r="K117" s="363">
        <f>I117+J117</f>
        <v>50</v>
      </c>
    </row>
    <row r="118" spans="1:11" s="189" customFormat="1" ht="18.75" x14ac:dyDescent="0.3">
      <c r="A118" s="360">
        <v>41</v>
      </c>
      <c r="B118" s="364"/>
      <c r="C118" s="362">
        <v>633010</v>
      </c>
      <c r="D118" s="482" t="s">
        <v>359</v>
      </c>
      <c r="E118" s="239"/>
      <c r="F118" s="239"/>
      <c r="G118" s="363"/>
      <c r="H118" s="239">
        <v>170</v>
      </c>
      <c r="I118" s="363">
        <f>G118+H118</f>
        <v>170</v>
      </c>
      <c r="J118" s="239"/>
      <c r="K118" s="363">
        <f>I118+J118</f>
        <v>170</v>
      </c>
    </row>
    <row r="119" spans="1:11" s="189" customFormat="1" ht="18.75" x14ac:dyDescent="0.3">
      <c r="A119" s="360">
        <v>41</v>
      </c>
      <c r="B119" s="364"/>
      <c r="C119" s="362">
        <v>642015</v>
      </c>
      <c r="D119" s="482" t="s">
        <v>336</v>
      </c>
      <c r="E119" s="239"/>
      <c r="F119" s="239">
        <v>81</v>
      </c>
      <c r="G119" s="363">
        <v>81</v>
      </c>
      <c r="H119" s="239"/>
      <c r="I119" s="363">
        <v>81</v>
      </c>
      <c r="J119" s="239"/>
      <c r="K119" s="363">
        <v>81</v>
      </c>
    </row>
    <row r="120" spans="1:11" x14ac:dyDescent="0.25">
      <c r="A120" s="202"/>
      <c r="B120" s="203" t="s">
        <v>139</v>
      </c>
      <c r="C120" s="201"/>
      <c r="D120" s="477" t="s">
        <v>140</v>
      </c>
      <c r="E120" s="186">
        <f t="shared" ref="E120:K120" si="18">SUM(E121:E124)</f>
        <v>13090</v>
      </c>
      <c r="F120" s="186">
        <f t="shared" si="18"/>
        <v>8</v>
      </c>
      <c r="G120" s="276">
        <f t="shared" si="18"/>
        <v>13098</v>
      </c>
      <c r="H120" s="186">
        <f t="shared" si="18"/>
        <v>0</v>
      </c>
      <c r="I120" s="276">
        <f t="shared" si="18"/>
        <v>13098</v>
      </c>
      <c r="J120" s="186">
        <f t="shared" si="18"/>
        <v>0</v>
      </c>
      <c r="K120" s="276">
        <f t="shared" si="18"/>
        <v>13098</v>
      </c>
    </row>
    <row r="121" spans="1:11" x14ac:dyDescent="0.25">
      <c r="A121" s="107">
        <v>41</v>
      </c>
      <c r="B121" s="164"/>
      <c r="C121" s="82">
        <v>632003</v>
      </c>
      <c r="D121" s="480" t="s">
        <v>141</v>
      </c>
      <c r="E121" s="182">
        <v>750</v>
      </c>
      <c r="F121" s="182"/>
      <c r="G121" s="182">
        <f>E121+F121</f>
        <v>750</v>
      </c>
      <c r="H121" s="182"/>
      <c r="I121" s="437">
        <f>G121+H121</f>
        <v>750</v>
      </c>
      <c r="J121" s="182"/>
      <c r="K121" s="437">
        <f>I121+J121</f>
        <v>750</v>
      </c>
    </row>
    <row r="122" spans="1:11" x14ac:dyDescent="0.25">
      <c r="A122" s="106">
        <v>111</v>
      </c>
      <c r="B122" s="164"/>
      <c r="C122" s="81">
        <v>637005</v>
      </c>
      <c r="D122" s="479" t="s">
        <v>229</v>
      </c>
      <c r="E122" s="184">
        <v>1640</v>
      </c>
      <c r="F122" s="184">
        <v>8</v>
      </c>
      <c r="G122" s="182">
        <f>E122+F122</f>
        <v>1648</v>
      </c>
      <c r="H122" s="184"/>
      <c r="I122" s="437">
        <f>G122+H122</f>
        <v>1648</v>
      </c>
      <c r="J122" s="184"/>
      <c r="K122" s="437">
        <f>I122+J122</f>
        <v>1648</v>
      </c>
    </row>
    <row r="123" spans="1:11" x14ac:dyDescent="0.25">
      <c r="A123" s="106">
        <v>41</v>
      </c>
      <c r="B123" s="164"/>
      <c r="C123" s="81">
        <v>637005</v>
      </c>
      <c r="D123" s="479" t="s">
        <v>229</v>
      </c>
      <c r="E123" s="184">
        <v>10600</v>
      </c>
      <c r="F123" s="184"/>
      <c r="G123" s="182">
        <f>E123+F123</f>
        <v>10600</v>
      </c>
      <c r="H123" s="184"/>
      <c r="I123" s="437">
        <f>G123+H123</f>
        <v>10600</v>
      </c>
      <c r="J123" s="184"/>
      <c r="K123" s="437">
        <f>I123+J123</f>
        <v>10600</v>
      </c>
    </row>
    <row r="124" spans="1:11" x14ac:dyDescent="0.25">
      <c r="A124" s="106">
        <v>41</v>
      </c>
      <c r="B124" s="164"/>
      <c r="C124" s="83">
        <v>637023</v>
      </c>
      <c r="D124" s="479" t="s">
        <v>142</v>
      </c>
      <c r="E124" s="184">
        <v>100</v>
      </c>
      <c r="F124" s="184"/>
      <c r="G124" s="182">
        <f>E124+F124</f>
        <v>100</v>
      </c>
      <c r="H124" s="184"/>
      <c r="I124" s="437">
        <f>G124+H124</f>
        <v>100</v>
      </c>
      <c r="J124" s="184"/>
      <c r="K124" s="437">
        <f>I124+J124</f>
        <v>100</v>
      </c>
    </row>
    <row r="125" spans="1:11" ht="18.75" x14ac:dyDescent="0.3">
      <c r="A125" s="278"/>
      <c r="B125" s="234" t="s">
        <v>191</v>
      </c>
      <c r="C125" s="233"/>
      <c r="D125" s="477" t="s">
        <v>192</v>
      </c>
      <c r="E125" s="235">
        <f t="shared" ref="E125:K125" si="19">SUM(E126:E128)</f>
        <v>2000</v>
      </c>
      <c r="F125" s="235">
        <f t="shared" si="19"/>
        <v>0</v>
      </c>
      <c r="G125" s="279">
        <f t="shared" si="19"/>
        <v>2000</v>
      </c>
      <c r="H125" s="235">
        <f t="shared" si="19"/>
        <v>0</v>
      </c>
      <c r="I125" s="279">
        <f t="shared" si="19"/>
        <v>2000</v>
      </c>
      <c r="J125" s="235">
        <f t="shared" si="19"/>
        <v>0</v>
      </c>
      <c r="K125" s="279">
        <f t="shared" si="19"/>
        <v>2000</v>
      </c>
    </row>
    <row r="126" spans="1:11" x14ac:dyDescent="0.25">
      <c r="A126" s="153">
        <v>111</v>
      </c>
      <c r="B126" s="153"/>
      <c r="C126" s="85">
        <v>633006</v>
      </c>
      <c r="D126" s="480" t="s">
        <v>1</v>
      </c>
      <c r="E126" s="248">
        <v>93</v>
      </c>
      <c r="F126" s="248"/>
      <c r="G126" s="280">
        <f>E126+F126</f>
        <v>93</v>
      </c>
      <c r="H126" s="248"/>
      <c r="I126" s="280">
        <f>G126+H126</f>
        <v>93</v>
      </c>
      <c r="J126" s="248"/>
      <c r="K126" s="280">
        <f>I126+J126</f>
        <v>93</v>
      </c>
    </row>
    <row r="127" spans="1:11" x14ac:dyDescent="0.25">
      <c r="A127" s="153">
        <v>41</v>
      </c>
      <c r="B127" s="153"/>
      <c r="C127" s="85">
        <v>633006</v>
      </c>
      <c r="D127" s="480" t="s">
        <v>1</v>
      </c>
      <c r="E127" s="248">
        <v>107</v>
      </c>
      <c r="F127" s="248"/>
      <c r="G127" s="280">
        <f>E127+F127</f>
        <v>107</v>
      </c>
      <c r="H127" s="248"/>
      <c r="I127" s="280">
        <f>G127+H127</f>
        <v>107</v>
      </c>
      <c r="J127" s="248"/>
      <c r="K127" s="280">
        <f>I127+J127</f>
        <v>107</v>
      </c>
    </row>
    <row r="128" spans="1:11" x14ac:dyDescent="0.25">
      <c r="A128" s="107">
        <v>41</v>
      </c>
      <c r="B128" s="153"/>
      <c r="C128" s="82">
        <v>635006</v>
      </c>
      <c r="D128" s="483" t="s">
        <v>203</v>
      </c>
      <c r="E128" s="182">
        <v>1800</v>
      </c>
      <c r="F128" s="182"/>
      <c r="G128" s="280">
        <f>E128+F128</f>
        <v>1800</v>
      </c>
      <c r="H128" s="182"/>
      <c r="I128" s="280">
        <f>G128+H128</f>
        <v>1800</v>
      </c>
      <c r="J128" s="182"/>
      <c r="K128" s="280">
        <f>I128+J128</f>
        <v>1800</v>
      </c>
    </row>
    <row r="129" spans="1:11" ht="31.5" x14ac:dyDescent="0.25">
      <c r="A129" s="172"/>
      <c r="B129" s="209" t="s">
        <v>147</v>
      </c>
      <c r="C129" s="173"/>
      <c r="D129" s="247" t="s">
        <v>148</v>
      </c>
      <c r="E129" s="249">
        <f t="shared" ref="E129:K129" si="20">SUM(E130:E147)</f>
        <v>46199</v>
      </c>
      <c r="F129" s="249">
        <f t="shared" si="20"/>
        <v>3850</v>
      </c>
      <c r="G129" s="281">
        <f t="shared" si="20"/>
        <v>50249</v>
      </c>
      <c r="H129" s="249">
        <f t="shared" si="20"/>
        <v>0</v>
      </c>
      <c r="I129" s="281">
        <f t="shared" si="20"/>
        <v>50249</v>
      </c>
      <c r="J129" s="249">
        <f t="shared" si="20"/>
        <v>0</v>
      </c>
      <c r="K129" s="281">
        <f t="shared" si="20"/>
        <v>50249</v>
      </c>
    </row>
    <row r="130" spans="1:11" x14ac:dyDescent="0.25">
      <c r="A130" s="107">
        <v>41</v>
      </c>
      <c r="B130" s="162"/>
      <c r="C130" s="82">
        <v>637004</v>
      </c>
      <c r="D130" s="480" t="s">
        <v>51</v>
      </c>
      <c r="E130" s="182">
        <v>16167</v>
      </c>
      <c r="F130" s="182"/>
      <c r="G130" s="182">
        <f>E130+F130</f>
        <v>16167</v>
      </c>
      <c r="H130" s="182"/>
      <c r="I130" s="437">
        <f>G130+H130</f>
        <v>16167</v>
      </c>
      <c r="J130" s="182"/>
      <c r="K130" s="437">
        <f>I130+J130</f>
        <v>16167</v>
      </c>
    </row>
    <row r="131" spans="1:11" x14ac:dyDescent="0.25">
      <c r="A131" s="107">
        <v>111</v>
      </c>
      <c r="B131" s="162"/>
      <c r="C131" s="82">
        <v>637004</v>
      </c>
      <c r="D131" s="480" t="s">
        <v>51</v>
      </c>
      <c r="E131" s="182">
        <v>1691</v>
      </c>
      <c r="F131" s="182"/>
      <c r="G131" s="182">
        <f t="shared" ref="G131:G147" si="21">E131+F131</f>
        <v>1691</v>
      </c>
      <c r="H131" s="182"/>
      <c r="I131" s="437">
        <f>G131+H131</f>
        <v>1691</v>
      </c>
      <c r="J131" s="182"/>
      <c r="K131" s="437">
        <f>I131+J131</f>
        <v>1691</v>
      </c>
    </row>
    <row r="132" spans="1:11" x14ac:dyDescent="0.25">
      <c r="A132" s="107">
        <v>41</v>
      </c>
      <c r="B132" s="162"/>
      <c r="C132" s="82">
        <v>637005</v>
      </c>
      <c r="D132" s="480" t="s">
        <v>52</v>
      </c>
      <c r="E132" s="182">
        <v>13050</v>
      </c>
      <c r="F132" s="501">
        <v>1000</v>
      </c>
      <c r="G132" s="182">
        <f t="shared" si="21"/>
        <v>14050</v>
      </c>
      <c r="H132" s="182"/>
      <c r="I132" s="437">
        <f>G132+H132</f>
        <v>14050</v>
      </c>
      <c r="J132" s="182"/>
      <c r="K132" s="437">
        <f>I132+J132</f>
        <v>14050</v>
      </c>
    </row>
    <row r="133" spans="1:11" x14ac:dyDescent="0.25">
      <c r="A133" s="106">
        <v>41</v>
      </c>
      <c r="B133" s="164"/>
      <c r="C133" s="86">
        <v>610</v>
      </c>
      <c r="D133" s="484" t="s">
        <v>74</v>
      </c>
      <c r="E133" s="181">
        <v>6050</v>
      </c>
      <c r="F133" s="181">
        <v>650</v>
      </c>
      <c r="G133" s="182">
        <f t="shared" si="21"/>
        <v>6700</v>
      </c>
      <c r="H133" s="181"/>
      <c r="I133" s="437">
        <f>G133+H133</f>
        <v>6700</v>
      </c>
      <c r="J133" s="181"/>
      <c r="K133" s="437">
        <f>I133+J133</f>
        <v>6700</v>
      </c>
    </row>
    <row r="134" spans="1:11" x14ac:dyDescent="0.25">
      <c r="A134" s="106">
        <v>41</v>
      </c>
      <c r="B134" s="164"/>
      <c r="C134" s="86">
        <v>612002</v>
      </c>
      <c r="D134" s="482" t="s">
        <v>337</v>
      </c>
      <c r="E134" s="181"/>
      <c r="F134" s="181">
        <v>50</v>
      </c>
      <c r="G134" s="182">
        <v>50</v>
      </c>
      <c r="H134" s="181"/>
      <c r="I134" s="437">
        <v>50</v>
      </c>
      <c r="J134" s="181"/>
      <c r="K134" s="437">
        <v>50</v>
      </c>
    </row>
    <row r="135" spans="1:11" x14ac:dyDescent="0.25">
      <c r="A135" s="106">
        <v>41</v>
      </c>
      <c r="B135" s="164"/>
      <c r="C135" s="86">
        <v>620</v>
      </c>
      <c r="D135" s="484" t="s">
        <v>75</v>
      </c>
      <c r="E135" s="181">
        <v>2141</v>
      </c>
      <c r="F135" s="181">
        <v>227</v>
      </c>
      <c r="G135" s="182">
        <f t="shared" si="21"/>
        <v>2368</v>
      </c>
      <c r="H135" s="181"/>
      <c r="I135" s="437">
        <f t="shared" ref="I135:K145" si="22">G135+H135</f>
        <v>2368</v>
      </c>
      <c r="J135" s="181"/>
      <c r="K135" s="437">
        <f t="shared" si="22"/>
        <v>2368</v>
      </c>
    </row>
    <row r="136" spans="1:11" x14ac:dyDescent="0.25">
      <c r="A136" s="106">
        <v>41</v>
      </c>
      <c r="B136" s="164"/>
      <c r="C136" s="86">
        <v>632001</v>
      </c>
      <c r="D136" s="479" t="s">
        <v>57</v>
      </c>
      <c r="E136" s="181">
        <v>1400</v>
      </c>
      <c r="F136" s="181"/>
      <c r="G136" s="182">
        <f t="shared" si="21"/>
        <v>1400</v>
      </c>
      <c r="H136" s="181"/>
      <c r="I136" s="437">
        <f t="shared" si="22"/>
        <v>1400</v>
      </c>
      <c r="J136" s="181"/>
      <c r="K136" s="437">
        <f t="shared" si="22"/>
        <v>1400</v>
      </c>
    </row>
    <row r="137" spans="1:11" x14ac:dyDescent="0.25">
      <c r="A137" s="107">
        <v>41</v>
      </c>
      <c r="B137" s="162"/>
      <c r="C137" s="85">
        <v>633006</v>
      </c>
      <c r="D137" s="480" t="s">
        <v>1</v>
      </c>
      <c r="E137" s="180">
        <v>500</v>
      </c>
      <c r="F137" s="180">
        <v>500</v>
      </c>
      <c r="G137" s="182">
        <f t="shared" si="21"/>
        <v>1000</v>
      </c>
      <c r="H137" s="180"/>
      <c r="I137" s="437">
        <f t="shared" si="22"/>
        <v>1000</v>
      </c>
      <c r="J137" s="180"/>
      <c r="K137" s="437">
        <f t="shared" si="22"/>
        <v>1000</v>
      </c>
    </row>
    <row r="138" spans="1:11" x14ac:dyDescent="0.25">
      <c r="A138" s="107">
        <v>41</v>
      </c>
      <c r="B138" s="162"/>
      <c r="C138" s="85">
        <v>633010</v>
      </c>
      <c r="D138" s="480" t="s">
        <v>266</v>
      </c>
      <c r="E138" s="180">
        <v>50</v>
      </c>
      <c r="F138" s="180"/>
      <c r="G138" s="182">
        <f t="shared" si="21"/>
        <v>50</v>
      </c>
      <c r="H138" s="180"/>
      <c r="I138" s="437">
        <f t="shared" si="22"/>
        <v>50</v>
      </c>
      <c r="J138" s="180"/>
      <c r="K138" s="437">
        <f t="shared" si="22"/>
        <v>50</v>
      </c>
    </row>
    <row r="139" spans="1:11" x14ac:dyDescent="0.25">
      <c r="A139" s="107">
        <v>41</v>
      </c>
      <c r="B139" s="162"/>
      <c r="C139" s="85">
        <v>634001</v>
      </c>
      <c r="D139" s="480" t="s">
        <v>92</v>
      </c>
      <c r="E139" s="180">
        <v>1500</v>
      </c>
      <c r="F139" s="180"/>
      <c r="G139" s="182">
        <f t="shared" si="21"/>
        <v>1500</v>
      </c>
      <c r="H139" s="180"/>
      <c r="I139" s="437">
        <f t="shared" si="22"/>
        <v>1500</v>
      </c>
      <c r="J139" s="180"/>
      <c r="K139" s="437">
        <f t="shared" si="22"/>
        <v>1500</v>
      </c>
    </row>
    <row r="140" spans="1:11" x14ac:dyDescent="0.25">
      <c r="A140" s="107">
        <v>41</v>
      </c>
      <c r="B140" s="162"/>
      <c r="C140" s="85">
        <v>634003</v>
      </c>
      <c r="D140" s="480" t="s">
        <v>185</v>
      </c>
      <c r="E140" s="180">
        <v>567</v>
      </c>
      <c r="F140" s="180"/>
      <c r="G140" s="182">
        <f t="shared" si="21"/>
        <v>567</v>
      </c>
      <c r="H140" s="180"/>
      <c r="I140" s="437">
        <f t="shared" si="22"/>
        <v>567</v>
      </c>
      <c r="J140" s="180"/>
      <c r="K140" s="437">
        <f t="shared" si="22"/>
        <v>567</v>
      </c>
    </row>
    <row r="141" spans="1:11" x14ac:dyDescent="0.25">
      <c r="A141" s="107">
        <v>41</v>
      </c>
      <c r="B141" s="162"/>
      <c r="C141" s="85">
        <v>634003</v>
      </c>
      <c r="D141" s="480" t="s">
        <v>186</v>
      </c>
      <c r="E141" s="180">
        <v>161</v>
      </c>
      <c r="F141" s="180"/>
      <c r="G141" s="182">
        <f t="shared" si="21"/>
        <v>161</v>
      </c>
      <c r="H141" s="180"/>
      <c r="I141" s="437">
        <f t="shared" si="22"/>
        <v>161</v>
      </c>
      <c r="J141" s="180"/>
      <c r="K141" s="437">
        <f t="shared" si="22"/>
        <v>161</v>
      </c>
    </row>
    <row r="142" spans="1:11" x14ac:dyDescent="0.25">
      <c r="A142" s="107">
        <v>41</v>
      </c>
      <c r="B142" s="162"/>
      <c r="C142" s="85">
        <v>637015</v>
      </c>
      <c r="D142" s="480" t="s">
        <v>193</v>
      </c>
      <c r="E142" s="180">
        <v>175</v>
      </c>
      <c r="F142" s="180"/>
      <c r="G142" s="182">
        <f t="shared" si="21"/>
        <v>175</v>
      </c>
      <c r="H142" s="180"/>
      <c r="I142" s="437">
        <f t="shared" si="22"/>
        <v>175</v>
      </c>
      <c r="J142" s="180"/>
      <c r="K142" s="437">
        <f t="shared" si="22"/>
        <v>175</v>
      </c>
    </row>
    <row r="143" spans="1:11" x14ac:dyDescent="0.25">
      <c r="A143" s="107">
        <v>41</v>
      </c>
      <c r="B143" s="162"/>
      <c r="C143" s="85">
        <v>637004</v>
      </c>
      <c r="D143" s="480" t="s">
        <v>38</v>
      </c>
      <c r="E143" s="180">
        <v>350</v>
      </c>
      <c r="F143" s="180">
        <v>800</v>
      </c>
      <c r="G143" s="182">
        <f t="shared" si="21"/>
        <v>1150</v>
      </c>
      <c r="H143" s="180"/>
      <c r="I143" s="437">
        <f t="shared" si="22"/>
        <v>1150</v>
      </c>
      <c r="J143" s="180"/>
      <c r="K143" s="437">
        <f t="shared" si="22"/>
        <v>1150</v>
      </c>
    </row>
    <row r="144" spans="1:11" x14ac:dyDescent="0.25">
      <c r="A144" s="107">
        <v>41</v>
      </c>
      <c r="B144" s="162"/>
      <c r="C144" s="85">
        <v>634002</v>
      </c>
      <c r="D144" s="480" t="s">
        <v>99</v>
      </c>
      <c r="E144" s="180">
        <v>500</v>
      </c>
      <c r="F144" s="180"/>
      <c r="G144" s="182">
        <f t="shared" si="21"/>
        <v>500</v>
      </c>
      <c r="H144" s="180"/>
      <c r="I144" s="437">
        <f t="shared" si="22"/>
        <v>500</v>
      </c>
      <c r="J144" s="180"/>
      <c r="K144" s="437">
        <f t="shared" si="22"/>
        <v>500</v>
      </c>
    </row>
    <row r="145" spans="1:11" x14ac:dyDescent="0.25">
      <c r="A145" s="107">
        <v>41</v>
      </c>
      <c r="B145" s="162"/>
      <c r="C145" s="85">
        <v>635004</v>
      </c>
      <c r="D145" s="480" t="s">
        <v>328</v>
      </c>
      <c r="E145" s="180"/>
      <c r="F145" s="180">
        <v>623</v>
      </c>
      <c r="G145" s="182">
        <f t="shared" si="21"/>
        <v>623</v>
      </c>
      <c r="H145" s="180"/>
      <c r="I145" s="437">
        <f t="shared" si="22"/>
        <v>623</v>
      </c>
      <c r="J145" s="180"/>
      <c r="K145" s="437">
        <f t="shared" si="22"/>
        <v>623</v>
      </c>
    </row>
    <row r="146" spans="1:11" s="388" customFormat="1" x14ac:dyDescent="0.25">
      <c r="A146" s="387">
        <v>41</v>
      </c>
      <c r="B146" s="383"/>
      <c r="C146" s="384">
        <v>637012</v>
      </c>
      <c r="D146" s="485" t="s">
        <v>308</v>
      </c>
      <c r="E146" s="381">
        <v>1800</v>
      </c>
      <c r="F146" s="381"/>
      <c r="G146" s="381">
        <v>2000</v>
      </c>
      <c r="H146" s="381"/>
      <c r="I146" s="442">
        <v>2000</v>
      </c>
      <c r="J146" s="381"/>
      <c r="K146" s="442">
        <v>2000</v>
      </c>
    </row>
    <row r="147" spans="1:11" x14ac:dyDescent="0.25">
      <c r="A147" s="107">
        <v>41</v>
      </c>
      <c r="B147" s="162"/>
      <c r="C147" s="86">
        <v>637016</v>
      </c>
      <c r="D147" s="479" t="s">
        <v>47</v>
      </c>
      <c r="E147" s="180">
        <v>97</v>
      </c>
      <c r="F147" s="180"/>
      <c r="G147" s="182">
        <f t="shared" si="21"/>
        <v>97</v>
      </c>
      <c r="H147" s="180"/>
      <c r="I147" s="437">
        <f>G147+H147</f>
        <v>97</v>
      </c>
      <c r="J147" s="180"/>
      <c r="K147" s="437">
        <f>I147+J147</f>
        <v>97</v>
      </c>
    </row>
    <row r="148" spans="1:11" ht="31.5" x14ac:dyDescent="0.25">
      <c r="A148" s="172"/>
      <c r="B148" s="208" t="s">
        <v>152</v>
      </c>
      <c r="C148" s="175"/>
      <c r="D148" s="247" t="s">
        <v>267</v>
      </c>
      <c r="E148" s="187">
        <f t="shared" ref="E148:K148" si="23">SUM(E149)</f>
        <v>2500</v>
      </c>
      <c r="F148" s="187">
        <f t="shared" si="23"/>
        <v>0</v>
      </c>
      <c r="G148" s="282">
        <f t="shared" si="23"/>
        <v>2500</v>
      </c>
      <c r="H148" s="187">
        <f t="shared" si="23"/>
        <v>0</v>
      </c>
      <c r="I148" s="282">
        <f t="shared" si="23"/>
        <v>2500</v>
      </c>
      <c r="J148" s="187">
        <f t="shared" si="23"/>
        <v>0</v>
      </c>
      <c r="K148" s="282">
        <f t="shared" si="23"/>
        <v>2500</v>
      </c>
    </row>
    <row r="149" spans="1:11" ht="18.75" x14ac:dyDescent="0.3">
      <c r="A149" s="107">
        <v>41</v>
      </c>
      <c r="B149" s="162"/>
      <c r="C149" s="85">
        <v>635004</v>
      </c>
      <c r="D149" s="480" t="s">
        <v>204</v>
      </c>
      <c r="E149" s="184">
        <v>2500</v>
      </c>
      <c r="F149" s="267"/>
      <c r="G149" s="277">
        <v>2500</v>
      </c>
      <c r="H149" s="267"/>
      <c r="I149" s="277">
        <v>2500</v>
      </c>
      <c r="J149" s="267"/>
      <c r="K149" s="277">
        <v>2500</v>
      </c>
    </row>
    <row r="150" spans="1:11" x14ac:dyDescent="0.25">
      <c r="A150" s="172"/>
      <c r="B150" s="208" t="s">
        <v>178</v>
      </c>
      <c r="C150" s="177"/>
      <c r="D150" s="247" t="s">
        <v>179</v>
      </c>
      <c r="E150" s="186">
        <f t="shared" ref="E150:K150" si="24">SUM(E151:E154)</f>
        <v>5750</v>
      </c>
      <c r="F150" s="186">
        <f t="shared" si="24"/>
        <v>0</v>
      </c>
      <c r="G150" s="276">
        <f t="shared" si="24"/>
        <v>5750</v>
      </c>
      <c r="H150" s="186">
        <f t="shared" si="24"/>
        <v>0</v>
      </c>
      <c r="I150" s="276">
        <f t="shared" si="24"/>
        <v>5750</v>
      </c>
      <c r="J150" s="186">
        <f t="shared" si="24"/>
        <v>0</v>
      </c>
      <c r="K150" s="276">
        <f t="shared" si="24"/>
        <v>5750</v>
      </c>
    </row>
    <row r="151" spans="1:11" x14ac:dyDescent="0.25">
      <c r="A151" s="283">
        <v>41</v>
      </c>
      <c r="B151" s="164"/>
      <c r="C151" s="86">
        <v>633006</v>
      </c>
      <c r="D151" s="479" t="s">
        <v>1</v>
      </c>
      <c r="E151" s="184">
        <v>2000</v>
      </c>
      <c r="F151" s="184"/>
      <c r="G151" s="184">
        <f>E151+F151</f>
        <v>2000</v>
      </c>
      <c r="H151" s="184"/>
      <c r="I151" s="441">
        <f>G151+H151</f>
        <v>2000</v>
      </c>
      <c r="J151" s="184"/>
      <c r="K151" s="441">
        <f>I151+J151</f>
        <v>2000</v>
      </c>
    </row>
    <row r="152" spans="1:11" x14ac:dyDescent="0.25">
      <c r="A152" s="283">
        <v>41</v>
      </c>
      <c r="B152" s="164"/>
      <c r="C152" s="86">
        <v>633015</v>
      </c>
      <c r="D152" s="479" t="s">
        <v>237</v>
      </c>
      <c r="E152" s="181">
        <v>1850</v>
      </c>
      <c r="F152" s="181"/>
      <c r="G152" s="184">
        <f>E152+F152</f>
        <v>1850</v>
      </c>
      <c r="H152" s="181"/>
      <c r="I152" s="441">
        <f>G152+H152</f>
        <v>1850</v>
      </c>
      <c r="J152" s="181"/>
      <c r="K152" s="441">
        <f>I152+J152</f>
        <v>1850</v>
      </c>
    </row>
    <row r="153" spans="1:11" x14ac:dyDescent="0.25">
      <c r="A153" s="283">
        <v>41</v>
      </c>
      <c r="B153" s="164"/>
      <c r="C153" s="86">
        <v>634002</v>
      </c>
      <c r="D153" s="479" t="s">
        <v>329</v>
      </c>
      <c r="E153" s="181">
        <v>550</v>
      </c>
      <c r="F153" s="181"/>
      <c r="G153" s="184">
        <f>E153+F153</f>
        <v>550</v>
      </c>
      <c r="H153" s="181"/>
      <c r="I153" s="441">
        <f>G153+H153</f>
        <v>550</v>
      </c>
      <c r="J153" s="181"/>
      <c r="K153" s="441">
        <f>I153+J153</f>
        <v>550</v>
      </c>
    </row>
    <row r="154" spans="1:11" x14ac:dyDescent="0.25">
      <c r="A154" s="283">
        <v>41</v>
      </c>
      <c r="B154" s="164"/>
      <c r="C154" s="86">
        <v>637004</v>
      </c>
      <c r="D154" s="479" t="s">
        <v>194</v>
      </c>
      <c r="E154" s="184">
        <v>1350</v>
      </c>
      <c r="F154" s="184"/>
      <c r="G154" s="184">
        <f>E154+F154</f>
        <v>1350</v>
      </c>
      <c r="H154" s="184"/>
      <c r="I154" s="441">
        <f>G154+H154</f>
        <v>1350</v>
      </c>
      <c r="J154" s="184"/>
      <c r="K154" s="441">
        <f>I154+J154</f>
        <v>1350</v>
      </c>
    </row>
    <row r="155" spans="1:11" x14ac:dyDescent="0.25">
      <c r="A155" s="172"/>
      <c r="B155" s="208" t="s">
        <v>153</v>
      </c>
      <c r="C155" s="205"/>
      <c r="D155" s="247" t="s">
        <v>96</v>
      </c>
      <c r="E155" s="187">
        <f t="shared" ref="E155:K155" si="25">SUM(E156:E159)</f>
        <v>14050</v>
      </c>
      <c r="F155" s="187">
        <f t="shared" si="25"/>
        <v>0</v>
      </c>
      <c r="G155" s="282">
        <f t="shared" si="25"/>
        <v>14050</v>
      </c>
      <c r="H155" s="187">
        <f t="shared" si="25"/>
        <v>848</v>
      </c>
      <c r="I155" s="282">
        <f t="shared" si="25"/>
        <v>14898</v>
      </c>
      <c r="J155" s="187">
        <f t="shared" si="25"/>
        <v>0</v>
      </c>
      <c r="K155" s="282">
        <f t="shared" si="25"/>
        <v>14898</v>
      </c>
    </row>
    <row r="156" spans="1:11" x14ac:dyDescent="0.25">
      <c r="A156" s="107">
        <v>41</v>
      </c>
      <c r="B156" s="165"/>
      <c r="C156" s="82">
        <v>632001</v>
      </c>
      <c r="D156" s="480" t="s">
        <v>50</v>
      </c>
      <c r="E156" s="182">
        <v>13000</v>
      </c>
      <c r="F156" s="182"/>
      <c r="G156" s="182">
        <f>E156+F156</f>
        <v>13000</v>
      </c>
      <c r="H156" s="182"/>
      <c r="I156" s="437">
        <f>G156+H156</f>
        <v>13000</v>
      </c>
      <c r="J156" s="182"/>
      <c r="K156" s="437">
        <f>I156+J156</f>
        <v>13000</v>
      </c>
    </row>
    <row r="157" spans="1:11" x14ac:dyDescent="0.25">
      <c r="A157" s="107">
        <v>111</v>
      </c>
      <c r="B157" s="165"/>
      <c r="C157" s="82">
        <v>632001</v>
      </c>
      <c r="D157" s="480" t="s">
        <v>50</v>
      </c>
      <c r="E157" s="182"/>
      <c r="F157" s="182"/>
      <c r="G157" s="182"/>
      <c r="H157" s="182">
        <v>848</v>
      </c>
      <c r="I157" s="437">
        <f>G157+H157</f>
        <v>848</v>
      </c>
      <c r="J157" s="182"/>
      <c r="K157" s="437">
        <f>I157+J157</f>
        <v>848</v>
      </c>
    </row>
    <row r="158" spans="1:11" x14ac:dyDescent="0.25">
      <c r="A158" s="107">
        <v>41</v>
      </c>
      <c r="B158" s="165"/>
      <c r="C158" s="82">
        <v>633006</v>
      </c>
      <c r="D158" s="480" t="s">
        <v>1</v>
      </c>
      <c r="E158" s="182">
        <v>250</v>
      </c>
      <c r="F158" s="182"/>
      <c r="G158" s="182">
        <f>E158+F158</f>
        <v>250</v>
      </c>
      <c r="H158" s="182"/>
      <c r="I158" s="437">
        <f>G158+H158</f>
        <v>250</v>
      </c>
      <c r="J158" s="182"/>
      <c r="K158" s="437">
        <f>I158+J158</f>
        <v>250</v>
      </c>
    </row>
    <row r="159" spans="1:11" x14ac:dyDescent="0.25">
      <c r="A159" s="107">
        <v>41</v>
      </c>
      <c r="B159" s="165"/>
      <c r="C159" s="82">
        <v>635006</v>
      </c>
      <c r="D159" s="480" t="s">
        <v>238</v>
      </c>
      <c r="E159" s="182">
        <v>800</v>
      </c>
      <c r="F159" s="182"/>
      <c r="G159" s="182">
        <f>E159+F159</f>
        <v>800</v>
      </c>
      <c r="H159" s="182"/>
      <c r="I159" s="437">
        <f>G159+H159</f>
        <v>800</v>
      </c>
      <c r="J159" s="182"/>
      <c r="K159" s="437">
        <f>I159+J159</f>
        <v>800</v>
      </c>
    </row>
    <row r="160" spans="1:11" ht="19.5" customHeight="1" x14ac:dyDescent="0.25">
      <c r="A160" s="172"/>
      <c r="B160" s="208" t="s">
        <v>154</v>
      </c>
      <c r="C160" s="205"/>
      <c r="D160" s="247" t="s">
        <v>239</v>
      </c>
      <c r="E160" s="187">
        <f t="shared" ref="E160:K160" si="26">SUM(E161:E163)</f>
        <v>423</v>
      </c>
      <c r="F160" s="187">
        <f t="shared" si="26"/>
        <v>0</v>
      </c>
      <c r="G160" s="282">
        <f t="shared" si="26"/>
        <v>423</v>
      </c>
      <c r="H160" s="187">
        <f t="shared" si="26"/>
        <v>162</v>
      </c>
      <c r="I160" s="282">
        <f t="shared" si="26"/>
        <v>585</v>
      </c>
      <c r="J160" s="187">
        <f t="shared" si="26"/>
        <v>20</v>
      </c>
      <c r="K160" s="282">
        <f t="shared" si="26"/>
        <v>605</v>
      </c>
    </row>
    <row r="161" spans="1:11" ht="19.5" customHeight="1" x14ac:dyDescent="0.25">
      <c r="A161" s="106">
        <v>41</v>
      </c>
      <c r="B161" s="207"/>
      <c r="C161" s="81">
        <v>635004</v>
      </c>
      <c r="D161" s="479" t="s">
        <v>205</v>
      </c>
      <c r="E161" s="210">
        <v>200</v>
      </c>
      <c r="F161" s="210"/>
      <c r="G161" s="210">
        <f>E161+F161</f>
        <v>200</v>
      </c>
      <c r="H161" s="210">
        <v>162</v>
      </c>
      <c r="I161" s="443">
        <f>G161+H161</f>
        <v>362</v>
      </c>
      <c r="J161" s="210">
        <v>20</v>
      </c>
      <c r="K161" s="443">
        <f>I161+J161</f>
        <v>382</v>
      </c>
    </row>
    <row r="162" spans="1:11" ht="19.5" customHeight="1" x14ac:dyDescent="0.25">
      <c r="A162" s="106">
        <v>41</v>
      </c>
      <c r="B162" s="207"/>
      <c r="C162" s="81">
        <v>637004</v>
      </c>
      <c r="D162" s="479" t="s">
        <v>38</v>
      </c>
      <c r="E162" s="210">
        <v>100</v>
      </c>
      <c r="F162" s="210"/>
      <c r="G162" s="210">
        <v>100</v>
      </c>
      <c r="H162" s="210"/>
      <c r="I162" s="443">
        <v>100</v>
      </c>
      <c r="J162" s="210"/>
      <c r="K162" s="443">
        <v>100</v>
      </c>
    </row>
    <row r="163" spans="1:11" ht="19.5" customHeight="1" x14ac:dyDescent="0.25">
      <c r="A163" s="106">
        <v>41</v>
      </c>
      <c r="B163" s="207"/>
      <c r="C163" s="81">
        <v>637015</v>
      </c>
      <c r="D163" s="479" t="s">
        <v>155</v>
      </c>
      <c r="E163" s="210">
        <v>123</v>
      </c>
      <c r="F163" s="210"/>
      <c r="G163" s="210">
        <v>123</v>
      </c>
      <c r="H163" s="210"/>
      <c r="I163" s="443">
        <v>123</v>
      </c>
      <c r="J163" s="210"/>
      <c r="K163" s="443">
        <v>123</v>
      </c>
    </row>
    <row r="164" spans="1:11" ht="24.75" customHeight="1" x14ac:dyDescent="0.25">
      <c r="A164" s="174"/>
      <c r="B164" s="208" t="s">
        <v>180</v>
      </c>
      <c r="C164" s="175"/>
      <c r="D164" s="247" t="s">
        <v>95</v>
      </c>
      <c r="E164" s="187">
        <f t="shared" ref="E164:K164" si="27">SUM(E165:E172)</f>
        <v>4729</v>
      </c>
      <c r="F164" s="187">
        <f t="shared" si="27"/>
        <v>0</v>
      </c>
      <c r="G164" s="187">
        <f t="shared" si="27"/>
        <v>4729</v>
      </c>
      <c r="H164" s="187">
        <f t="shared" si="27"/>
        <v>0</v>
      </c>
      <c r="I164" s="282">
        <f t="shared" si="27"/>
        <v>4729</v>
      </c>
      <c r="J164" s="187">
        <f t="shared" si="27"/>
        <v>0</v>
      </c>
      <c r="K164" s="282">
        <f t="shared" si="27"/>
        <v>4729</v>
      </c>
    </row>
    <row r="165" spans="1:11" x14ac:dyDescent="0.25">
      <c r="A165" s="106">
        <v>41</v>
      </c>
      <c r="B165" s="207"/>
      <c r="C165" s="86">
        <v>610</v>
      </c>
      <c r="D165" s="479" t="s">
        <v>74</v>
      </c>
      <c r="E165" s="210">
        <v>1200</v>
      </c>
      <c r="F165" s="210"/>
      <c r="G165" s="210">
        <f>E165+F165</f>
        <v>1200</v>
      </c>
      <c r="H165" s="210"/>
      <c r="I165" s="443">
        <f>G165+H165</f>
        <v>1200</v>
      </c>
      <c r="J165" s="210"/>
      <c r="K165" s="443">
        <f>I165+J165</f>
        <v>1200</v>
      </c>
    </row>
    <row r="166" spans="1:11" x14ac:dyDescent="0.25">
      <c r="A166" s="106">
        <v>41</v>
      </c>
      <c r="B166" s="207"/>
      <c r="C166" s="86">
        <v>620</v>
      </c>
      <c r="D166" s="479" t="s">
        <v>75</v>
      </c>
      <c r="E166" s="210">
        <v>425</v>
      </c>
      <c r="F166" s="210"/>
      <c r="G166" s="210">
        <f t="shared" ref="G166:G172" si="28">E166+F166</f>
        <v>425</v>
      </c>
      <c r="H166" s="210"/>
      <c r="I166" s="443">
        <f t="shared" ref="I166:K172" si="29">G166+H166</f>
        <v>425</v>
      </c>
      <c r="J166" s="210"/>
      <c r="K166" s="443">
        <f t="shared" si="29"/>
        <v>425</v>
      </c>
    </row>
    <row r="167" spans="1:11" x14ac:dyDescent="0.25">
      <c r="A167" s="107">
        <v>41</v>
      </c>
      <c r="B167" s="162"/>
      <c r="C167" s="85">
        <v>632001</v>
      </c>
      <c r="D167" s="480" t="s">
        <v>44</v>
      </c>
      <c r="E167" s="180">
        <v>1050</v>
      </c>
      <c r="F167" s="180"/>
      <c r="G167" s="210">
        <f t="shared" si="28"/>
        <v>1050</v>
      </c>
      <c r="H167" s="180"/>
      <c r="I167" s="443">
        <f t="shared" si="29"/>
        <v>1050</v>
      </c>
      <c r="J167" s="180"/>
      <c r="K167" s="443">
        <f t="shared" si="29"/>
        <v>1050</v>
      </c>
    </row>
    <row r="168" spans="1:11" x14ac:dyDescent="0.25">
      <c r="A168" s="153">
        <v>41</v>
      </c>
      <c r="B168" s="162"/>
      <c r="C168" s="82">
        <v>633006</v>
      </c>
      <c r="D168" s="480" t="s">
        <v>1</v>
      </c>
      <c r="E168" s="182">
        <v>850</v>
      </c>
      <c r="F168" s="182"/>
      <c r="G168" s="210">
        <f t="shared" si="28"/>
        <v>850</v>
      </c>
      <c r="H168" s="182"/>
      <c r="I168" s="443">
        <f t="shared" si="29"/>
        <v>850</v>
      </c>
      <c r="J168" s="182"/>
      <c r="K168" s="443">
        <f t="shared" si="29"/>
        <v>850</v>
      </c>
    </row>
    <row r="169" spans="1:11" x14ac:dyDescent="0.25">
      <c r="A169" s="106">
        <v>41</v>
      </c>
      <c r="B169" s="164"/>
      <c r="C169" s="86">
        <v>633018</v>
      </c>
      <c r="D169" s="479" t="s">
        <v>83</v>
      </c>
      <c r="E169" s="250">
        <v>169</v>
      </c>
      <c r="F169" s="250"/>
      <c r="G169" s="210">
        <f t="shared" si="28"/>
        <v>169</v>
      </c>
      <c r="H169" s="250"/>
      <c r="I169" s="443">
        <f t="shared" si="29"/>
        <v>169</v>
      </c>
      <c r="J169" s="250"/>
      <c r="K169" s="443">
        <f t="shared" si="29"/>
        <v>169</v>
      </c>
    </row>
    <row r="170" spans="1:11" x14ac:dyDescent="0.25">
      <c r="A170" s="106">
        <v>41</v>
      </c>
      <c r="B170" s="164"/>
      <c r="C170" s="86">
        <v>636001</v>
      </c>
      <c r="D170" s="479" t="s">
        <v>172</v>
      </c>
      <c r="E170" s="250">
        <v>300</v>
      </c>
      <c r="F170" s="250"/>
      <c r="G170" s="210">
        <f t="shared" si="28"/>
        <v>300</v>
      </c>
      <c r="H170" s="250"/>
      <c r="I170" s="443">
        <f t="shared" si="29"/>
        <v>300</v>
      </c>
      <c r="J170" s="250"/>
      <c r="K170" s="443">
        <f t="shared" si="29"/>
        <v>300</v>
      </c>
    </row>
    <row r="171" spans="1:11" x14ac:dyDescent="0.25">
      <c r="A171" s="106">
        <v>41</v>
      </c>
      <c r="B171" s="164"/>
      <c r="C171" s="86">
        <v>637016</v>
      </c>
      <c r="D171" s="479" t="s">
        <v>287</v>
      </c>
      <c r="E171" s="250">
        <v>35</v>
      </c>
      <c r="F171" s="250"/>
      <c r="G171" s="210">
        <f t="shared" si="28"/>
        <v>35</v>
      </c>
      <c r="H171" s="250"/>
      <c r="I171" s="443">
        <f t="shared" si="29"/>
        <v>35</v>
      </c>
      <c r="J171" s="250"/>
      <c r="K171" s="443">
        <f t="shared" si="29"/>
        <v>35</v>
      </c>
    </row>
    <row r="172" spans="1:11" x14ac:dyDescent="0.25">
      <c r="A172" s="153">
        <v>41</v>
      </c>
      <c r="B172" s="162"/>
      <c r="C172" s="82">
        <v>633015</v>
      </c>
      <c r="D172" s="480" t="s">
        <v>206</v>
      </c>
      <c r="E172" s="182">
        <v>700</v>
      </c>
      <c r="F172" s="182"/>
      <c r="G172" s="210">
        <f t="shared" si="28"/>
        <v>700</v>
      </c>
      <c r="H172" s="182"/>
      <c r="I172" s="443">
        <f t="shared" si="29"/>
        <v>700</v>
      </c>
      <c r="J172" s="182"/>
      <c r="K172" s="443">
        <f t="shared" si="29"/>
        <v>700</v>
      </c>
    </row>
    <row r="173" spans="1:11" x14ac:dyDescent="0.25">
      <c r="A173" s="378"/>
      <c r="B173" s="208" t="s">
        <v>180</v>
      </c>
      <c r="C173" s="376" t="s">
        <v>300</v>
      </c>
      <c r="D173" s="486"/>
      <c r="E173" s="377">
        <f t="shared" ref="E173:K173" si="30">SUM(E174:E174)</f>
        <v>0</v>
      </c>
      <c r="F173" s="506">
        <f t="shared" si="30"/>
        <v>2000</v>
      </c>
      <c r="G173" s="377">
        <f t="shared" si="30"/>
        <v>2000</v>
      </c>
      <c r="H173" s="377">
        <f t="shared" si="30"/>
        <v>0</v>
      </c>
      <c r="I173" s="439">
        <f t="shared" si="30"/>
        <v>2000</v>
      </c>
      <c r="J173" s="377">
        <f t="shared" si="30"/>
        <v>0</v>
      </c>
      <c r="K173" s="439">
        <f t="shared" si="30"/>
        <v>2000</v>
      </c>
    </row>
    <row r="174" spans="1:11" x14ac:dyDescent="0.25">
      <c r="A174" s="153">
        <v>41</v>
      </c>
      <c r="B174" s="86"/>
      <c r="C174" s="86">
        <v>642007</v>
      </c>
      <c r="D174" s="479" t="s">
        <v>301</v>
      </c>
      <c r="E174" s="154"/>
      <c r="F174" s="501">
        <v>2000</v>
      </c>
      <c r="G174" s="250">
        <f>E174+F174</f>
        <v>2000</v>
      </c>
      <c r="H174" s="182"/>
      <c r="I174" s="444">
        <f>G174+H174</f>
        <v>2000</v>
      </c>
      <c r="J174" s="182"/>
      <c r="K174" s="444">
        <f>I174+J174</f>
        <v>2000</v>
      </c>
    </row>
    <row r="175" spans="1:11" x14ac:dyDescent="0.25">
      <c r="A175" s="176"/>
      <c r="B175" s="208" t="s">
        <v>156</v>
      </c>
      <c r="C175" s="175"/>
      <c r="D175" s="247" t="s">
        <v>157</v>
      </c>
      <c r="E175" s="187">
        <f t="shared" ref="E175:K175" si="31">SUM(E176:E185)</f>
        <v>13300</v>
      </c>
      <c r="F175" s="507">
        <f t="shared" si="31"/>
        <v>4922</v>
      </c>
      <c r="G175" s="379">
        <f t="shared" si="31"/>
        <v>18222</v>
      </c>
      <c r="H175" s="187">
        <f t="shared" si="31"/>
        <v>90</v>
      </c>
      <c r="I175" s="445">
        <f t="shared" si="31"/>
        <v>18312</v>
      </c>
      <c r="J175" s="187">
        <f t="shared" si="31"/>
        <v>90</v>
      </c>
      <c r="K175" s="445">
        <f t="shared" si="31"/>
        <v>18402</v>
      </c>
    </row>
    <row r="176" spans="1:11" x14ac:dyDescent="0.25">
      <c r="A176" s="220">
        <v>41</v>
      </c>
      <c r="B176" s="339"/>
      <c r="C176" s="384">
        <v>610</v>
      </c>
      <c r="D176" s="485" t="s">
        <v>303</v>
      </c>
      <c r="E176" s="210"/>
      <c r="F176" s="508">
        <v>3040</v>
      </c>
      <c r="G176" s="381">
        <f>E176+F176</f>
        <v>3040</v>
      </c>
      <c r="H176" s="210"/>
      <c r="I176" s="442">
        <f>G176+H176</f>
        <v>3040</v>
      </c>
      <c r="J176" s="210"/>
      <c r="K176" s="442">
        <f>I176+J176</f>
        <v>3040</v>
      </c>
    </row>
    <row r="177" spans="1:11" x14ac:dyDescent="0.25">
      <c r="A177" s="220">
        <v>41</v>
      </c>
      <c r="B177" s="339"/>
      <c r="C177" s="384">
        <v>620</v>
      </c>
      <c r="D177" s="485" t="s">
        <v>34</v>
      </c>
      <c r="E177" s="210"/>
      <c r="F177" s="508">
        <v>1062</v>
      </c>
      <c r="G177" s="381">
        <f t="shared" ref="G177:G185" si="32">E177+F177</f>
        <v>1062</v>
      </c>
      <c r="H177" s="210"/>
      <c r="I177" s="442">
        <f t="shared" ref="I177:K183" si="33">G177+H177</f>
        <v>1062</v>
      </c>
      <c r="J177" s="210"/>
      <c r="K177" s="442">
        <f t="shared" si="33"/>
        <v>1062</v>
      </c>
    </row>
    <row r="178" spans="1:11" x14ac:dyDescent="0.25">
      <c r="A178" s="153">
        <v>41</v>
      </c>
      <c r="B178" s="164"/>
      <c r="C178" s="86">
        <v>642001</v>
      </c>
      <c r="D178" s="479" t="s">
        <v>207</v>
      </c>
      <c r="E178" s="182">
        <v>7200</v>
      </c>
      <c r="F178" s="182">
        <v>800</v>
      </c>
      <c r="G178" s="381">
        <f t="shared" si="32"/>
        <v>8000</v>
      </c>
      <c r="H178" s="182"/>
      <c r="I178" s="442">
        <f t="shared" si="33"/>
        <v>8000</v>
      </c>
      <c r="J178" s="182"/>
      <c r="K178" s="442">
        <f t="shared" si="33"/>
        <v>8000</v>
      </c>
    </row>
    <row r="179" spans="1:11" x14ac:dyDescent="0.25">
      <c r="A179" s="107">
        <v>41</v>
      </c>
      <c r="B179" s="162"/>
      <c r="C179" s="82">
        <v>632001</v>
      </c>
      <c r="D179" s="480" t="s">
        <v>187</v>
      </c>
      <c r="E179" s="182">
        <v>2000</v>
      </c>
      <c r="F179" s="182"/>
      <c r="G179" s="381">
        <f t="shared" si="32"/>
        <v>2000</v>
      </c>
      <c r="H179" s="182"/>
      <c r="I179" s="442">
        <f t="shared" si="33"/>
        <v>2000</v>
      </c>
      <c r="J179" s="182"/>
      <c r="K179" s="442">
        <f t="shared" si="33"/>
        <v>2000</v>
      </c>
    </row>
    <row r="180" spans="1:11" x14ac:dyDescent="0.25">
      <c r="A180" s="107">
        <v>41</v>
      </c>
      <c r="B180" s="162"/>
      <c r="C180" s="82">
        <v>632001</v>
      </c>
      <c r="D180" s="480" t="s">
        <v>188</v>
      </c>
      <c r="E180" s="182">
        <v>2550</v>
      </c>
      <c r="F180" s="182"/>
      <c r="G180" s="381">
        <f t="shared" si="32"/>
        <v>2550</v>
      </c>
      <c r="H180" s="182"/>
      <c r="I180" s="442">
        <f t="shared" si="33"/>
        <v>2550</v>
      </c>
      <c r="J180" s="182"/>
      <c r="K180" s="442">
        <f t="shared" si="33"/>
        <v>2550</v>
      </c>
    </row>
    <row r="181" spans="1:11" x14ac:dyDescent="0.25">
      <c r="A181" s="107">
        <v>41</v>
      </c>
      <c r="B181" s="162"/>
      <c r="C181" s="82">
        <v>635006</v>
      </c>
      <c r="D181" s="480" t="s">
        <v>286</v>
      </c>
      <c r="E181" s="182">
        <v>150</v>
      </c>
      <c r="F181" s="182"/>
      <c r="G181" s="381">
        <f t="shared" si="32"/>
        <v>150</v>
      </c>
      <c r="H181" s="182"/>
      <c r="I181" s="442">
        <f t="shared" si="33"/>
        <v>150</v>
      </c>
      <c r="J181" s="182"/>
      <c r="K181" s="442">
        <f t="shared" si="33"/>
        <v>150</v>
      </c>
    </row>
    <row r="182" spans="1:11" x14ac:dyDescent="0.25">
      <c r="A182" s="106">
        <v>41</v>
      </c>
      <c r="B182" s="162"/>
      <c r="C182" s="81">
        <v>633006</v>
      </c>
      <c r="D182" s="479" t="s">
        <v>1</v>
      </c>
      <c r="E182" s="184">
        <v>300</v>
      </c>
      <c r="F182" s="184"/>
      <c r="G182" s="381">
        <f t="shared" si="32"/>
        <v>300</v>
      </c>
      <c r="H182" s="184">
        <v>90</v>
      </c>
      <c r="I182" s="442">
        <f t="shared" si="33"/>
        <v>390</v>
      </c>
      <c r="J182" s="184">
        <v>90</v>
      </c>
      <c r="K182" s="442">
        <f t="shared" si="33"/>
        <v>480</v>
      </c>
    </row>
    <row r="183" spans="1:11" x14ac:dyDescent="0.25">
      <c r="A183" s="106">
        <v>41</v>
      </c>
      <c r="B183" s="162"/>
      <c r="C183" s="81">
        <v>633015</v>
      </c>
      <c r="D183" s="479" t="s">
        <v>240</v>
      </c>
      <c r="E183" s="184">
        <v>850</v>
      </c>
      <c r="F183" s="184"/>
      <c r="G183" s="381">
        <f t="shared" si="32"/>
        <v>850</v>
      </c>
      <c r="H183" s="184"/>
      <c r="I183" s="442">
        <f t="shared" si="33"/>
        <v>850</v>
      </c>
      <c r="J183" s="184"/>
      <c r="K183" s="442">
        <f t="shared" si="33"/>
        <v>850</v>
      </c>
    </row>
    <row r="184" spans="1:11" x14ac:dyDescent="0.25">
      <c r="A184" s="106">
        <v>41</v>
      </c>
      <c r="B184" s="162"/>
      <c r="C184" s="81">
        <v>637016</v>
      </c>
      <c r="D184" s="479" t="s">
        <v>127</v>
      </c>
      <c r="E184" s="184"/>
      <c r="F184" s="184">
        <v>20</v>
      </c>
      <c r="G184" s="381">
        <v>20</v>
      </c>
      <c r="H184" s="184"/>
      <c r="I184" s="442">
        <v>20</v>
      </c>
      <c r="J184" s="184"/>
      <c r="K184" s="442">
        <v>20</v>
      </c>
    </row>
    <row r="185" spans="1:11" x14ac:dyDescent="0.25">
      <c r="A185" s="106">
        <v>41</v>
      </c>
      <c r="B185" s="162"/>
      <c r="C185" s="81">
        <v>637002</v>
      </c>
      <c r="D185" s="479" t="s">
        <v>45</v>
      </c>
      <c r="E185" s="184">
        <v>250</v>
      </c>
      <c r="F185" s="184"/>
      <c r="G185" s="381">
        <f t="shared" si="32"/>
        <v>250</v>
      </c>
      <c r="H185" s="184"/>
      <c r="I185" s="442">
        <f>G185+H185</f>
        <v>250</v>
      </c>
      <c r="J185" s="184"/>
      <c r="K185" s="442">
        <f>I185+J185</f>
        <v>250</v>
      </c>
    </row>
    <row r="186" spans="1:11" ht="18.75" x14ac:dyDescent="0.3">
      <c r="A186" s="221"/>
      <c r="B186" s="385" t="s">
        <v>332</v>
      </c>
      <c r="C186" s="222"/>
      <c r="D186" s="487" t="s">
        <v>158</v>
      </c>
      <c r="E186" s="223">
        <f t="shared" ref="E186:K186" si="34">SUM(E187:E187)</f>
        <v>350</v>
      </c>
      <c r="F186" s="223">
        <f t="shared" si="34"/>
        <v>0</v>
      </c>
      <c r="G186" s="284">
        <f t="shared" si="34"/>
        <v>350</v>
      </c>
      <c r="H186" s="223">
        <f t="shared" si="34"/>
        <v>0</v>
      </c>
      <c r="I186" s="284">
        <f t="shared" si="34"/>
        <v>350</v>
      </c>
      <c r="J186" s="223">
        <f t="shared" si="34"/>
        <v>0</v>
      </c>
      <c r="K186" s="284">
        <f t="shared" si="34"/>
        <v>350</v>
      </c>
    </row>
    <row r="187" spans="1:11" x14ac:dyDescent="0.25">
      <c r="A187" s="220">
        <v>41</v>
      </c>
      <c r="B187" s="382"/>
      <c r="C187" s="81">
        <v>633009</v>
      </c>
      <c r="D187" s="479" t="s">
        <v>159</v>
      </c>
      <c r="E187" s="184">
        <v>350</v>
      </c>
      <c r="F187" s="184"/>
      <c r="G187" s="184">
        <v>350</v>
      </c>
      <c r="H187" s="184"/>
      <c r="I187" s="441">
        <v>350</v>
      </c>
      <c r="J187" s="184"/>
      <c r="K187" s="441">
        <v>350</v>
      </c>
    </row>
    <row r="188" spans="1:11" ht="32.25" x14ac:dyDescent="0.3">
      <c r="A188" s="221"/>
      <c r="B188" s="385" t="s">
        <v>332</v>
      </c>
      <c r="C188" s="222"/>
      <c r="D188" s="247" t="s">
        <v>241</v>
      </c>
      <c r="E188" s="223">
        <f t="shared" ref="E188:K188" si="35">SUM(E189:E200)</f>
        <v>32506</v>
      </c>
      <c r="F188" s="223">
        <f t="shared" si="35"/>
        <v>-1030</v>
      </c>
      <c r="G188" s="284">
        <f t="shared" si="35"/>
        <v>31556</v>
      </c>
      <c r="H188" s="223">
        <f t="shared" si="35"/>
        <v>1120</v>
      </c>
      <c r="I188" s="284">
        <f t="shared" si="35"/>
        <v>32676</v>
      </c>
      <c r="J188" s="223">
        <f t="shared" si="35"/>
        <v>-561</v>
      </c>
      <c r="K188" s="284">
        <f t="shared" si="35"/>
        <v>32115</v>
      </c>
    </row>
    <row r="189" spans="1:11" x14ac:dyDescent="0.25">
      <c r="A189" s="220">
        <v>41</v>
      </c>
      <c r="B189" s="219"/>
      <c r="C189" s="86">
        <v>632001</v>
      </c>
      <c r="D189" s="479" t="s">
        <v>181</v>
      </c>
      <c r="E189" s="184">
        <v>4700</v>
      </c>
      <c r="F189" s="184"/>
      <c r="G189" s="184">
        <f>E189+F189</f>
        <v>4700</v>
      </c>
      <c r="H189" s="184"/>
      <c r="I189" s="441">
        <f>G189+H189</f>
        <v>4700</v>
      </c>
      <c r="J189" s="184"/>
      <c r="K189" s="441">
        <f>I189+J189</f>
        <v>4700</v>
      </c>
    </row>
    <row r="190" spans="1:11" x14ac:dyDescent="0.25">
      <c r="A190" s="220">
        <v>41</v>
      </c>
      <c r="B190" s="219"/>
      <c r="C190" s="86">
        <v>632001</v>
      </c>
      <c r="D190" s="479" t="s">
        <v>182</v>
      </c>
      <c r="E190" s="184">
        <v>14755</v>
      </c>
      <c r="F190" s="184"/>
      <c r="G190" s="184">
        <f t="shared" ref="G190:G200" si="36">E190+F190</f>
        <v>14755</v>
      </c>
      <c r="H190" s="184"/>
      <c r="I190" s="441">
        <f t="shared" ref="I190:K200" si="37">G190+H190</f>
        <v>14755</v>
      </c>
      <c r="J190" s="184"/>
      <c r="K190" s="441">
        <f t="shared" si="37"/>
        <v>14755</v>
      </c>
    </row>
    <row r="191" spans="1:11" x14ac:dyDescent="0.25">
      <c r="A191" s="220">
        <v>41</v>
      </c>
      <c r="B191" s="219"/>
      <c r="C191" s="86">
        <v>633006</v>
      </c>
      <c r="D191" s="479" t="s">
        <v>1</v>
      </c>
      <c r="E191" s="184">
        <v>3012</v>
      </c>
      <c r="F191" s="504">
        <v>-1100</v>
      </c>
      <c r="G191" s="184">
        <f t="shared" si="36"/>
        <v>1912</v>
      </c>
      <c r="H191" s="184"/>
      <c r="I191" s="441">
        <f t="shared" si="37"/>
        <v>1912</v>
      </c>
      <c r="J191" s="184"/>
      <c r="K191" s="441">
        <f t="shared" si="37"/>
        <v>1912</v>
      </c>
    </row>
    <row r="192" spans="1:11" x14ac:dyDescent="0.25">
      <c r="A192" s="220">
        <v>41</v>
      </c>
      <c r="B192" s="219"/>
      <c r="C192" s="86">
        <v>634004</v>
      </c>
      <c r="D192" s="479" t="s">
        <v>360</v>
      </c>
      <c r="E192" s="184"/>
      <c r="F192" s="184">
        <v>70</v>
      </c>
      <c r="G192" s="184">
        <f t="shared" si="36"/>
        <v>70</v>
      </c>
      <c r="H192" s="184">
        <v>120</v>
      </c>
      <c r="I192" s="441">
        <f t="shared" si="37"/>
        <v>190</v>
      </c>
      <c r="J192" s="184"/>
      <c r="K192" s="441">
        <f t="shared" si="37"/>
        <v>190</v>
      </c>
    </row>
    <row r="193" spans="1:11" x14ac:dyDescent="0.25">
      <c r="A193" s="220">
        <v>41</v>
      </c>
      <c r="B193" s="219"/>
      <c r="C193" s="86">
        <v>635006</v>
      </c>
      <c r="D193" s="479" t="s">
        <v>183</v>
      </c>
      <c r="E193" s="184">
        <v>1595</v>
      </c>
      <c r="F193" s="184"/>
      <c r="G193" s="184">
        <f t="shared" si="36"/>
        <v>1595</v>
      </c>
      <c r="H193" s="184"/>
      <c r="I193" s="441">
        <f t="shared" si="37"/>
        <v>1595</v>
      </c>
      <c r="J193" s="184"/>
      <c r="K193" s="441">
        <f t="shared" si="37"/>
        <v>1595</v>
      </c>
    </row>
    <row r="194" spans="1:11" x14ac:dyDescent="0.25">
      <c r="A194" s="220">
        <v>41</v>
      </c>
      <c r="B194" s="219"/>
      <c r="C194" s="86">
        <v>637004</v>
      </c>
      <c r="D194" s="479" t="s">
        <v>35</v>
      </c>
      <c r="E194" s="184">
        <v>44</v>
      </c>
      <c r="F194" s="184"/>
      <c r="G194" s="184">
        <f t="shared" si="36"/>
        <v>44</v>
      </c>
      <c r="H194" s="184"/>
      <c r="I194" s="441">
        <f t="shared" si="37"/>
        <v>44</v>
      </c>
      <c r="J194" s="184"/>
      <c r="K194" s="441">
        <f t="shared" si="37"/>
        <v>44</v>
      </c>
    </row>
    <row r="195" spans="1:11" x14ac:dyDescent="0.25">
      <c r="A195" s="220">
        <v>41</v>
      </c>
      <c r="B195" s="219"/>
      <c r="C195" s="86">
        <v>637005</v>
      </c>
      <c r="D195" s="479" t="s">
        <v>184</v>
      </c>
      <c r="E195" s="184">
        <v>550</v>
      </c>
      <c r="F195" s="184"/>
      <c r="G195" s="184">
        <f t="shared" si="36"/>
        <v>550</v>
      </c>
      <c r="H195" s="184"/>
      <c r="I195" s="441">
        <f t="shared" si="37"/>
        <v>550</v>
      </c>
      <c r="J195" s="184"/>
      <c r="K195" s="441">
        <f t="shared" si="37"/>
        <v>550</v>
      </c>
    </row>
    <row r="196" spans="1:11" x14ac:dyDescent="0.25">
      <c r="A196" s="220">
        <v>41</v>
      </c>
      <c r="B196" s="219"/>
      <c r="C196" s="86">
        <v>637002</v>
      </c>
      <c r="D196" s="479" t="s">
        <v>342</v>
      </c>
      <c r="E196" s="184"/>
      <c r="F196" s="184"/>
      <c r="G196" s="184">
        <v>80</v>
      </c>
      <c r="H196" s="184">
        <v>1000</v>
      </c>
      <c r="I196" s="441">
        <f t="shared" si="37"/>
        <v>1080</v>
      </c>
      <c r="J196" s="184"/>
      <c r="K196" s="441">
        <f t="shared" si="37"/>
        <v>1080</v>
      </c>
    </row>
    <row r="197" spans="1:11" x14ac:dyDescent="0.25">
      <c r="A197" s="220">
        <v>41</v>
      </c>
      <c r="B197" s="219"/>
      <c r="C197" s="86">
        <v>637002</v>
      </c>
      <c r="D197" s="479" t="s">
        <v>195</v>
      </c>
      <c r="E197" s="184"/>
      <c r="F197" s="184"/>
      <c r="G197" s="184"/>
      <c r="H197" s="184"/>
      <c r="I197" s="441"/>
      <c r="J197" s="184">
        <v>2789</v>
      </c>
      <c r="K197" s="441">
        <f t="shared" si="37"/>
        <v>2789</v>
      </c>
    </row>
    <row r="198" spans="1:11" x14ac:dyDescent="0.25">
      <c r="A198" s="106">
        <v>41</v>
      </c>
      <c r="B198" s="164"/>
      <c r="C198" s="86">
        <v>637004</v>
      </c>
      <c r="D198" s="479" t="s">
        <v>195</v>
      </c>
      <c r="E198" s="184">
        <v>3350</v>
      </c>
      <c r="F198" s="184"/>
      <c r="G198" s="184">
        <f t="shared" si="36"/>
        <v>3350</v>
      </c>
      <c r="H198" s="184"/>
      <c r="I198" s="441">
        <f t="shared" si="37"/>
        <v>3350</v>
      </c>
      <c r="J198" s="184">
        <v>-3350</v>
      </c>
      <c r="K198" s="441">
        <f t="shared" si="37"/>
        <v>0</v>
      </c>
    </row>
    <row r="199" spans="1:11" x14ac:dyDescent="0.25">
      <c r="A199" s="106">
        <v>41</v>
      </c>
      <c r="B199" s="164"/>
      <c r="C199" s="86">
        <v>637004</v>
      </c>
      <c r="D199" s="479" t="s">
        <v>196</v>
      </c>
      <c r="E199" s="184">
        <v>1500</v>
      </c>
      <c r="F199" s="184"/>
      <c r="G199" s="184">
        <f t="shared" si="36"/>
        <v>1500</v>
      </c>
      <c r="H199" s="184"/>
      <c r="I199" s="441">
        <f t="shared" si="37"/>
        <v>1500</v>
      </c>
      <c r="J199" s="184"/>
      <c r="K199" s="441">
        <f t="shared" si="37"/>
        <v>1500</v>
      </c>
    </row>
    <row r="200" spans="1:11" ht="33" customHeight="1" x14ac:dyDescent="0.25">
      <c r="A200" s="227">
        <v>41</v>
      </c>
      <c r="B200" s="196"/>
      <c r="C200" s="80">
        <v>642001</v>
      </c>
      <c r="D200" s="251" t="s">
        <v>208</v>
      </c>
      <c r="E200" s="184">
        <v>3000</v>
      </c>
      <c r="F200" s="184"/>
      <c r="G200" s="184">
        <f t="shared" si="36"/>
        <v>3000</v>
      </c>
      <c r="H200" s="184"/>
      <c r="I200" s="441">
        <f t="shared" si="37"/>
        <v>3000</v>
      </c>
      <c r="J200" s="184"/>
      <c r="K200" s="441">
        <f t="shared" si="37"/>
        <v>3000</v>
      </c>
    </row>
    <row r="201" spans="1:11" x14ac:dyDescent="0.25">
      <c r="A201" s="172"/>
      <c r="B201" s="208" t="s">
        <v>160</v>
      </c>
      <c r="C201" s="175"/>
      <c r="D201" s="247" t="s">
        <v>242</v>
      </c>
      <c r="E201" s="186">
        <f t="shared" ref="E201:K201" si="38">E203+E205</f>
        <v>6550</v>
      </c>
      <c r="F201" s="186">
        <f t="shared" si="38"/>
        <v>800</v>
      </c>
      <c r="G201" s="276">
        <f t="shared" si="38"/>
        <v>7350</v>
      </c>
      <c r="H201" s="186">
        <f t="shared" si="38"/>
        <v>0</v>
      </c>
      <c r="I201" s="276">
        <f t="shared" si="38"/>
        <v>7350</v>
      </c>
      <c r="J201" s="186">
        <f t="shared" si="38"/>
        <v>0</v>
      </c>
      <c r="K201" s="276">
        <f t="shared" si="38"/>
        <v>7350</v>
      </c>
    </row>
    <row r="202" spans="1:11" x14ac:dyDescent="0.25">
      <c r="A202" s="106"/>
      <c r="B202" s="164"/>
      <c r="C202" s="86"/>
      <c r="D202" s="488" t="s">
        <v>243</v>
      </c>
      <c r="E202" s="184">
        <v>6050</v>
      </c>
      <c r="F202" s="184"/>
      <c r="G202" s="184">
        <f>E202+F202</f>
        <v>6050</v>
      </c>
      <c r="H202" s="184"/>
      <c r="I202" s="441">
        <f>G202+H202</f>
        <v>6050</v>
      </c>
      <c r="J202" s="184"/>
      <c r="K202" s="441">
        <f>I202+J202</f>
        <v>6050</v>
      </c>
    </row>
    <row r="203" spans="1:11" x14ac:dyDescent="0.25">
      <c r="A203" s="106">
        <v>41</v>
      </c>
      <c r="B203" s="164"/>
      <c r="C203" s="86">
        <v>637004</v>
      </c>
      <c r="D203" s="479" t="s">
        <v>268</v>
      </c>
      <c r="E203" s="184">
        <v>6050</v>
      </c>
      <c r="F203" s="184">
        <v>500</v>
      </c>
      <c r="G203" s="184">
        <f>E203+F203</f>
        <v>6550</v>
      </c>
      <c r="H203" s="184"/>
      <c r="I203" s="441">
        <f>G203+H203</f>
        <v>6550</v>
      </c>
      <c r="J203" s="184"/>
      <c r="K203" s="441">
        <f>I203+J203</f>
        <v>6550</v>
      </c>
    </row>
    <row r="204" spans="1:11" x14ac:dyDescent="0.25">
      <c r="A204" s="106"/>
      <c r="B204" s="164"/>
      <c r="C204" s="86"/>
      <c r="D204" s="488" t="s">
        <v>161</v>
      </c>
      <c r="E204" s="184">
        <f>SUM(E205)</f>
        <v>500</v>
      </c>
      <c r="F204" s="184"/>
      <c r="G204" s="184">
        <f>E204+F204</f>
        <v>500</v>
      </c>
      <c r="H204" s="184"/>
      <c r="I204" s="441">
        <f>G204+H204</f>
        <v>500</v>
      </c>
      <c r="J204" s="184"/>
      <c r="K204" s="441">
        <f>I204+J204</f>
        <v>500</v>
      </c>
    </row>
    <row r="205" spans="1:11" x14ac:dyDescent="0.25">
      <c r="A205" s="106">
        <v>41</v>
      </c>
      <c r="B205" s="164"/>
      <c r="C205" s="86">
        <v>630</v>
      </c>
      <c r="D205" s="479" t="s">
        <v>269</v>
      </c>
      <c r="E205" s="184">
        <v>500</v>
      </c>
      <c r="F205" s="184">
        <v>300</v>
      </c>
      <c r="G205" s="184">
        <f>E205+F205</f>
        <v>800</v>
      </c>
      <c r="H205" s="184"/>
      <c r="I205" s="441">
        <f>G205+H205</f>
        <v>800</v>
      </c>
      <c r="J205" s="184"/>
      <c r="K205" s="441">
        <f>I205+J205</f>
        <v>800</v>
      </c>
    </row>
    <row r="206" spans="1:11" ht="18.75" x14ac:dyDescent="0.3">
      <c r="A206" s="166" t="s">
        <v>88</v>
      </c>
      <c r="B206" s="167"/>
      <c r="C206" s="168"/>
      <c r="D206" s="489" t="s">
        <v>93</v>
      </c>
      <c r="E206" s="185">
        <f t="shared" ref="E206:K206" si="39">SUM(E207+E231+E246+E275)</f>
        <v>149463</v>
      </c>
      <c r="F206" s="185">
        <f t="shared" si="39"/>
        <v>-8160</v>
      </c>
      <c r="G206" s="285">
        <f t="shared" si="39"/>
        <v>141303</v>
      </c>
      <c r="H206" s="185">
        <f t="shared" si="39"/>
        <v>2444</v>
      </c>
      <c r="I206" s="285">
        <f t="shared" si="39"/>
        <v>143747</v>
      </c>
      <c r="J206" s="185">
        <f t="shared" si="39"/>
        <v>-14904</v>
      </c>
      <c r="K206" s="285">
        <f t="shared" si="39"/>
        <v>128843</v>
      </c>
    </row>
    <row r="207" spans="1:11" x14ac:dyDescent="0.25">
      <c r="A207" s="176"/>
      <c r="B207" s="208" t="s">
        <v>275</v>
      </c>
      <c r="C207" s="205"/>
      <c r="D207" s="247" t="s">
        <v>274</v>
      </c>
      <c r="E207" s="187">
        <f t="shared" ref="E207:K207" si="40">SUM(E208:E230)</f>
        <v>66940</v>
      </c>
      <c r="F207" s="187">
        <f t="shared" si="40"/>
        <v>0</v>
      </c>
      <c r="G207" s="282">
        <f t="shared" si="40"/>
        <v>66940</v>
      </c>
      <c r="H207" s="187">
        <f t="shared" si="40"/>
        <v>2029</v>
      </c>
      <c r="I207" s="282">
        <f t="shared" si="40"/>
        <v>68969</v>
      </c>
      <c r="J207" s="282">
        <f t="shared" si="40"/>
        <v>0</v>
      </c>
      <c r="K207" s="282">
        <f t="shared" si="40"/>
        <v>68969</v>
      </c>
    </row>
    <row r="208" spans="1:11" x14ac:dyDescent="0.25">
      <c r="A208" s="107">
        <v>41</v>
      </c>
      <c r="B208" s="162"/>
      <c r="C208" s="154">
        <v>611</v>
      </c>
      <c r="D208" s="480" t="s">
        <v>46</v>
      </c>
      <c r="E208" s="182">
        <v>33500</v>
      </c>
      <c r="F208" s="182"/>
      <c r="G208" s="182">
        <f>E208+F208</f>
        <v>33500</v>
      </c>
      <c r="H208" s="182">
        <v>594</v>
      </c>
      <c r="I208" s="437">
        <f>G208+H208</f>
        <v>34094</v>
      </c>
      <c r="J208" s="182"/>
      <c r="K208" s="437">
        <f>I208+J208</f>
        <v>34094</v>
      </c>
    </row>
    <row r="209" spans="1:13" x14ac:dyDescent="0.25">
      <c r="A209" s="107">
        <v>41</v>
      </c>
      <c r="B209" s="162"/>
      <c r="C209" s="154">
        <v>620</v>
      </c>
      <c r="D209" s="480" t="s">
        <v>34</v>
      </c>
      <c r="E209" s="182">
        <v>11895</v>
      </c>
      <c r="F209" s="182"/>
      <c r="G209" s="182">
        <f t="shared" ref="G209:G230" si="41">E209+F209</f>
        <v>11895</v>
      </c>
      <c r="H209" s="182">
        <v>600</v>
      </c>
      <c r="I209" s="437">
        <f t="shared" ref="I209:K230" si="42">G209+H209</f>
        <v>12495</v>
      </c>
      <c r="J209" s="182"/>
      <c r="K209" s="437">
        <f t="shared" si="42"/>
        <v>12495</v>
      </c>
    </row>
    <row r="210" spans="1:13" x14ac:dyDescent="0.25">
      <c r="A210" s="107">
        <v>41</v>
      </c>
      <c r="B210" s="162"/>
      <c r="C210" s="154">
        <v>627</v>
      </c>
      <c r="D210" s="480" t="s">
        <v>39</v>
      </c>
      <c r="E210" s="182">
        <v>450</v>
      </c>
      <c r="F210" s="182"/>
      <c r="G210" s="182">
        <f t="shared" si="41"/>
        <v>450</v>
      </c>
      <c r="H210" s="182"/>
      <c r="I210" s="437">
        <f t="shared" si="42"/>
        <v>450</v>
      </c>
      <c r="J210" s="182"/>
      <c r="K210" s="437">
        <f t="shared" si="42"/>
        <v>450</v>
      </c>
    </row>
    <row r="211" spans="1:13" x14ac:dyDescent="0.25">
      <c r="A211" s="107">
        <v>41</v>
      </c>
      <c r="B211" s="162"/>
      <c r="C211" s="154">
        <v>632001</v>
      </c>
      <c r="D211" s="480" t="s">
        <v>197</v>
      </c>
      <c r="E211" s="182">
        <v>13200</v>
      </c>
      <c r="F211" s="182"/>
      <c r="G211" s="182">
        <f t="shared" si="41"/>
        <v>13200</v>
      </c>
      <c r="H211" s="182"/>
      <c r="I211" s="437">
        <f t="shared" si="42"/>
        <v>13200</v>
      </c>
      <c r="J211" s="182">
        <v>-611</v>
      </c>
      <c r="K211" s="437">
        <f t="shared" si="42"/>
        <v>12589</v>
      </c>
    </row>
    <row r="212" spans="1:13" x14ac:dyDescent="0.25">
      <c r="A212" s="107">
        <v>41</v>
      </c>
      <c r="B212" s="162"/>
      <c r="C212" s="154">
        <v>632001</v>
      </c>
      <c r="D212" s="480" t="s">
        <v>190</v>
      </c>
      <c r="E212" s="182">
        <v>3260</v>
      </c>
      <c r="F212" s="182"/>
      <c r="G212" s="182">
        <f t="shared" si="41"/>
        <v>3260</v>
      </c>
      <c r="H212" s="182"/>
      <c r="I212" s="437">
        <f t="shared" si="42"/>
        <v>3260</v>
      </c>
      <c r="J212" s="182"/>
      <c r="K212" s="437">
        <f t="shared" si="42"/>
        <v>3260</v>
      </c>
    </row>
    <row r="213" spans="1:13" x14ac:dyDescent="0.25">
      <c r="A213" s="107">
        <v>41</v>
      </c>
      <c r="B213" s="162"/>
      <c r="C213" s="154">
        <v>632003</v>
      </c>
      <c r="D213" s="480" t="s">
        <v>244</v>
      </c>
      <c r="E213" s="182">
        <v>230</v>
      </c>
      <c r="F213" s="182"/>
      <c r="G213" s="182">
        <f t="shared" si="41"/>
        <v>230</v>
      </c>
      <c r="H213" s="182"/>
      <c r="I213" s="437">
        <f t="shared" si="42"/>
        <v>230</v>
      </c>
      <c r="J213" s="182"/>
      <c r="K213" s="437">
        <f t="shared" si="42"/>
        <v>230</v>
      </c>
    </row>
    <row r="214" spans="1:13" x14ac:dyDescent="0.25">
      <c r="A214" s="107">
        <v>111</v>
      </c>
      <c r="B214" s="162"/>
      <c r="C214" s="154">
        <v>633001</v>
      </c>
      <c r="D214" s="480" t="s">
        <v>245</v>
      </c>
      <c r="E214" s="182">
        <v>1350</v>
      </c>
      <c r="F214" s="182">
        <v>-481</v>
      </c>
      <c r="G214" s="182">
        <f t="shared" si="41"/>
        <v>869</v>
      </c>
      <c r="H214" s="182">
        <v>-379</v>
      </c>
      <c r="I214" s="437">
        <f t="shared" si="42"/>
        <v>490</v>
      </c>
      <c r="J214" s="182">
        <v>-87</v>
      </c>
      <c r="K214" s="437">
        <f t="shared" si="42"/>
        <v>403</v>
      </c>
      <c r="L214" s="189"/>
      <c r="M214" s="189"/>
    </row>
    <row r="215" spans="1:13" x14ac:dyDescent="0.25">
      <c r="A215" s="107">
        <v>41</v>
      </c>
      <c r="B215" s="162"/>
      <c r="C215" s="154">
        <v>633006</v>
      </c>
      <c r="D215" s="480" t="s">
        <v>1</v>
      </c>
      <c r="E215" s="182">
        <v>400</v>
      </c>
      <c r="F215" s="182"/>
      <c r="G215" s="182">
        <f t="shared" si="41"/>
        <v>400</v>
      </c>
      <c r="H215" s="182"/>
      <c r="I215" s="437">
        <f t="shared" si="42"/>
        <v>400</v>
      </c>
      <c r="J215" s="182">
        <v>486</v>
      </c>
      <c r="K215" s="437">
        <f t="shared" si="42"/>
        <v>886</v>
      </c>
    </row>
    <row r="216" spans="1:13" x14ac:dyDescent="0.25">
      <c r="A216" s="107">
        <v>111</v>
      </c>
      <c r="B216" s="162"/>
      <c r="C216" s="154">
        <v>633006</v>
      </c>
      <c r="D216" s="480" t="s">
        <v>1</v>
      </c>
      <c r="E216" s="182">
        <v>429</v>
      </c>
      <c r="F216" s="182"/>
      <c r="G216" s="182">
        <f t="shared" si="41"/>
        <v>429</v>
      </c>
      <c r="H216" s="182">
        <v>379</v>
      </c>
      <c r="I216" s="437">
        <f t="shared" si="42"/>
        <v>808</v>
      </c>
      <c r="J216" s="182">
        <v>87</v>
      </c>
      <c r="K216" s="437">
        <f t="shared" si="42"/>
        <v>895</v>
      </c>
    </row>
    <row r="217" spans="1:13" x14ac:dyDescent="0.25">
      <c r="A217" s="107">
        <v>111</v>
      </c>
      <c r="B217" s="162"/>
      <c r="C217" s="154">
        <v>633009</v>
      </c>
      <c r="D217" s="480" t="s">
        <v>2</v>
      </c>
      <c r="E217" s="182">
        <v>500</v>
      </c>
      <c r="F217" s="182"/>
      <c r="G217" s="182">
        <f t="shared" si="41"/>
        <v>500</v>
      </c>
      <c r="H217" s="182"/>
      <c r="I217" s="437">
        <f t="shared" si="42"/>
        <v>500</v>
      </c>
      <c r="J217" s="182"/>
      <c r="K217" s="437">
        <f t="shared" si="42"/>
        <v>500</v>
      </c>
    </row>
    <row r="218" spans="1:13" x14ac:dyDescent="0.25">
      <c r="A218" s="107">
        <v>41</v>
      </c>
      <c r="B218" s="162"/>
      <c r="C218" s="154">
        <v>633009</v>
      </c>
      <c r="D218" s="480" t="s">
        <v>89</v>
      </c>
      <c r="E218" s="182"/>
      <c r="F218" s="182"/>
      <c r="G218" s="182"/>
      <c r="H218" s="182">
        <v>17</v>
      </c>
      <c r="I218" s="437">
        <f t="shared" si="42"/>
        <v>17</v>
      </c>
      <c r="J218" s="182"/>
      <c r="K218" s="437">
        <f t="shared" si="42"/>
        <v>17</v>
      </c>
    </row>
    <row r="219" spans="1:13" x14ac:dyDescent="0.25">
      <c r="A219" s="107">
        <v>41</v>
      </c>
      <c r="B219" s="162"/>
      <c r="C219" s="154">
        <v>633010</v>
      </c>
      <c r="D219" s="480" t="s">
        <v>366</v>
      </c>
      <c r="E219" s="182"/>
      <c r="F219" s="182"/>
      <c r="G219" s="182"/>
      <c r="H219" s="182"/>
      <c r="I219" s="437"/>
      <c r="J219" s="182">
        <v>25</v>
      </c>
      <c r="K219" s="437">
        <f t="shared" si="42"/>
        <v>25</v>
      </c>
    </row>
    <row r="220" spans="1:13" x14ac:dyDescent="0.25">
      <c r="A220" s="107">
        <v>41</v>
      </c>
      <c r="B220" s="162"/>
      <c r="C220" s="154">
        <v>635004</v>
      </c>
      <c r="D220" s="480" t="s">
        <v>246</v>
      </c>
      <c r="E220" s="182">
        <v>100</v>
      </c>
      <c r="F220" s="182"/>
      <c r="G220" s="182">
        <f t="shared" si="41"/>
        <v>100</v>
      </c>
      <c r="H220" s="182"/>
      <c r="I220" s="437">
        <f t="shared" si="42"/>
        <v>100</v>
      </c>
      <c r="J220" s="182"/>
      <c r="K220" s="437">
        <f t="shared" si="42"/>
        <v>100</v>
      </c>
    </row>
    <row r="221" spans="1:13" x14ac:dyDescent="0.25">
      <c r="A221" s="107">
        <v>41</v>
      </c>
      <c r="B221" s="162"/>
      <c r="C221" s="154">
        <v>635004</v>
      </c>
      <c r="D221" s="480" t="s">
        <v>352</v>
      </c>
      <c r="E221" s="182"/>
      <c r="F221" s="182"/>
      <c r="G221" s="182"/>
      <c r="H221" s="182"/>
      <c r="I221" s="437">
        <f t="shared" si="42"/>
        <v>0</v>
      </c>
      <c r="J221" s="182"/>
      <c r="K221" s="437">
        <f t="shared" si="42"/>
        <v>0</v>
      </c>
    </row>
    <row r="222" spans="1:13" x14ac:dyDescent="0.25">
      <c r="A222" s="107">
        <v>41</v>
      </c>
      <c r="B222" s="162"/>
      <c r="C222" s="154">
        <v>635004</v>
      </c>
      <c r="D222" s="480" t="s">
        <v>361</v>
      </c>
      <c r="E222" s="182"/>
      <c r="F222" s="182"/>
      <c r="G222" s="182"/>
      <c r="H222" s="182">
        <v>60</v>
      </c>
      <c r="I222" s="437">
        <f t="shared" si="42"/>
        <v>60</v>
      </c>
      <c r="J222" s="182"/>
      <c r="K222" s="437">
        <f t="shared" si="42"/>
        <v>60</v>
      </c>
    </row>
    <row r="223" spans="1:13" x14ac:dyDescent="0.25">
      <c r="A223" s="107">
        <v>41</v>
      </c>
      <c r="B223" s="162"/>
      <c r="C223" s="154">
        <v>635006</v>
      </c>
      <c r="D223" s="480" t="s">
        <v>102</v>
      </c>
      <c r="E223" s="182">
        <v>400</v>
      </c>
      <c r="F223" s="182"/>
      <c r="G223" s="182">
        <f t="shared" si="41"/>
        <v>400</v>
      </c>
      <c r="H223" s="182"/>
      <c r="I223" s="437">
        <f t="shared" si="42"/>
        <v>400</v>
      </c>
      <c r="J223" s="182"/>
      <c r="K223" s="437">
        <f t="shared" si="42"/>
        <v>400</v>
      </c>
    </row>
    <row r="224" spans="1:13" x14ac:dyDescent="0.25">
      <c r="A224" s="107">
        <v>111</v>
      </c>
      <c r="B224" s="162"/>
      <c r="C224" s="154">
        <v>635004</v>
      </c>
      <c r="D224" s="480" t="s">
        <v>102</v>
      </c>
      <c r="E224" s="182"/>
      <c r="F224" s="182">
        <v>481</v>
      </c>
      <c r="G224" s="182">
        <f t="shared" si="41"/>
        <v>481</v>
      </c>
      <c r="H224" s="182"/>
      <c r="I224" s="437">
        <f t="shared" si="42"/>
        <v>481</v>
      </c>
      <c r="J224" s="182"/>
      <c r="K224" s="437">
        <f t="shared" si="42"/>
        <v>481</v>
      </c>
    </row>
    <row r="225" spans="1:11" x14ac:dyDescent="0.25">
      <c r="A225" s="107">
        <v>41</v>
      </c>
      <c r="B225" s="162"/>
      <c r="C225" s="154">
        <v>637002</v>
      </c>
      <c r="D225" s="480" t="s">
        <v>214</v>
      </c>
      <c r="E225" s="182">
        <v>300</v>
      </c>
      <c r="F225" s="182"/>
      <c r="G225" s="182">
        <f t="shared" si="41"/>
        <v>300</v>
      </c>
      <c r="H225" s="182"/>
      <c r="I225" s="437">
        <f t="shared" si="42"/>
        <v>300</v>
      </c>
      <c r="J225" s="182"/>
      <c r="K225" s="437">
        <f t="shared" si="42"/>
        <v>300</v>
      </c>
    </row>
    <row r="226" spans="1:11" x14ac:dyDescent="0.25">
      <c r="A226" s="107">
        <v>41</v>
      </c>
      <c r="B226" s="162"/>
      <c r="C226" s="154">
        <v>637004</v>
      </c>
      <c r="D226" s="480" t="s">
        <v>76</v>
      </c>
      <c r="E226" s="182">
        <v>260</v>
      </c>
      <c r="F226" s="182"/>
      <c r="G226" s="182">
        <f t="shared" si="41"/>
        <v>260</v>
      </c>
      <c r="H226" s="182"/>
      <c r="I226" s="437">
        <f t="shared" si="42"/>
        <v>260</v>
      </c>
      <c r="J226" s="182"/>
      <c r="K226" s="437">
        <f t="shared" si="42"/>
        <v>260</v>
      </c>
    </row>
    <row r="227" spans="1:11" x14ac:dyDescent="0.25">
      <c r="A227" s="107">
        <v>41</v>
      </c>
      <c r="B227" s="162"/>
      <c r="C227" s="154">
        <v>637004</v>
      </c>
      <c r="D227" s="480" t="s">
        <v>35</v>
      </c>
      <c r="E227" s="182">
        <v>56</v>
      </c>
      <c r="F227" s="182"/>
      <c r="G227" s="182">
        <f t="shared" si="41"/>
        <v>56</v>
      </c>
      <c r="H227" s="182"/>
      <c r="I227" s="437">
        <f t="shared" si="42"/>
        <v>56</v>
      </c>
      <c r="J227" s="182"/>
      <c r="K227" s="437">
        <f t="shared" si="42"/>
        <v>56</v>
      </c>
    </row>
    <row r="228" spans="1:11" x14ac:dyDescent="0.25">
      <c r="A228" s="107">
        <v>41</v>
      </c>
      <c r="B228" s="162"/>
      <c r="C228" s="154">
        <v>637011</v>
      </c>
      <c r="D228" s="480" t="s">
        <v>362</v>
      </c>
      <c r="E228" s="182"/>
      <c r="F228" s="182"/>
      <c r="G228" s="182"/>
      <c r="H228" s="182">
        <v>158</v>
      </c>
      <c r="I228" s="437">
        <f t="shared" si="42"/>
        <v>158</v>
      </c>
      <c r="J228" s="182"/>
      <c r="K228" s="437">
        <f t="shared" si="42"/>
        <v>158</v>
      </c>
    </row>
    <row r="229" spans="1:11" x14ac:dyDescent="0.25">
      <c r="A229" s="107">
        <v>41</v>
      </c>
      <c r="B229" s="162"/>
      <c r="C229" s="154">
        <v>637016</v>
      </c>
      <c r="D229" s="480" t="s">
        <v>5</v>
      </c>
      <c r="E229" s="182">
        <v>460</v>
      </c>
      <c r="F229" s="182"/>
      <c r="G229" s="182">
        <f t="shared" si="41"/>
        <v>460</v>
      </c>
      <c r="H229" s="182"/>
      <c r="I229" s="437">
        <f t="shared" si="42"/>
        <v>460</v>
      </c>
      <c r="J229" s="182"/>
      <c r="K229" s="437">
        <f t="shared" si="42"/>
        <v>460</v>
      </c>
    </row>
    <row r="230" spans="1:11" x14ac:dyDescent="0.25">
      <c r="A230" s="107">
        <v>41</v>
      </c>
      <c r="B230" s="162"/>
      <c r="C230" s="154">
        <v>642015</v>
      </c>
      <c r="D230" s="480" t="s">
        <v>100</v>
      </c>
      <c r="E230" s="182">
        <v>150</v>
      </c>
      <c r="F230" s="182"/>
      <c r="G230" s="182">
        <f t="shared" si="41"/>
        <v>150</v>
      </c>
      <c r="H230" s="182">
        <v>600</v>
      </c>
      <c r="I230" s="437">
        <f t="shared" si="42"/>
        <v>750</v>
      </c>
      <c r="J230" s="182">
        <v>100</v>
      </c>
      <c r="K230" s="437">
        <f t="shared" si="42"/>
        <v>850</v>
      </c>
    </row>
    <row r="231" spans="1:11" x14ac:dyDescent="0.25">
      <c r="A231" s="172"/>
      <c r="B231" s="209" t="s">
        <v>276</v>
      </c>
      <c r="C231" s="206"/>
      <c r="D231" s="247" t="s">
        <v>277</v>
      </c>
      <c r="E231" s="187">
        <f t="shared" ref="E231:K231" si="43">SUM(E232:E245)</f>
        <v>17510</v>
      </c>
      <c r="F231" s="187">
        <f t="shared" si="43"/>
        <v>126</v>
      </c>
      <c r="G231" s="282">
        <f t="shared" si="43"/>
        <v>17636</v>
      </c>
      <c r="H231" s="187">
        <f t="shared" si="43"/>
        <v>150</v>
      </c>
      <c r="I231" s="282">
        <f t="shared" si="43"/>
        <v>17786</v>
      </c>
      <c r="J231" s="187">
        <f t="shared" si="43"/>
        <v>354</v>
      </c>
      <c r="K231" s="282">
        <f t="shared" si="43"/>
        <v>18140</v>
      </c>
    </row>
    <row r="232" spans="1:11" x14ac:dyDescent="0.25">
      <c r="A232" s="107">
        <v>41</v>
      </c>
      <c r="B232" s="162"/>
      <c r="C232" s="154">
        <v>610</v>
      </c>
      <c r="D232" s="480" t="s">
        <v>46</v>
      </c>
      <c r="E232" s="182">
        <v>12100</v>
      </c>
      <c r="F232" s="182"/>
      <c r="G232" s="182">
        <f>E232+F232</f>
        <v>12100</v>
      </c>
      <c r="H232" s="182">
        <v>150</v>
      </c>
      <c r="I232" s="437">
        <f>G232+H232</f>
        <v>12250</v>
      </c>
      <c r="J232" s="182"/>
      <c r="K232" s="437">
        <f>I232+J232</f>
        <v>12250</v>
      </c>
    </row>
    <row r="233" spans="1:11" x14ac:dyDescent="0.25">
      <c r="A233" s="107">
        <v>41</v>
      </c>
      <c r="B233" s="162"/>
      <c r="C233" s="154">
        <v>620</v>
      </c>
      <c r="D233" s="480" t="s">
        <v>34</v>
      </c>
      <c r="E233" s="182">
        <v>4283</v>
      </c>
      <c r="F233" s="182"/>
      <c r="G233" s="182">
        <f t="shared" ref="G233:G245" si="44">E233+F233</f>
        <v>4283</v>
      </c>
      <c r="H233" s="182"/>
      <c r="I233" s="437">
        <f t="shared" ref="I233:K239" si="45">G233+H233</f>
        <v>4283</v>
      </c>
      <c r="J233" s="182"/>
      <c r="K233" s="437">
        <f t="shared" si="45"/>
        <v>4283</v>
      </c>
    </row>
    <row r="234" spans="1:11" x14ac:dyDescent="0.25">
      <c r="A234" s="107">
        <v>41</v>
      </c>
      <c r="B234" s="162"/>
      <c r="C234" s="154">
        <v>627</v>
      </c>
      <c r="D234" s="480" t="s">
        <v>39</v>
      </c>
      <c r="E234" s="182">
        <v>170</v>
      </c>
      <c r="F234" s="182"/>
      <c r="G234" s="182">
        <f t="shared" si="44"/>
        <v>170</v>
      </c>
      <c r="H234" s="182"/>
      <c r="I234" s="437">
        <f t="shared" si="45"/>
        <v>170</v>
      </c>
      <c r="J234" s="182"/>
      <c r="K234" s="437">
        <f t="shared" si="45"/>
        <v>170</v>
      </c>
    </row>
    <row r="235" spans="1:11" x14ac:dyDescent="0.25">
      <c r="A235" s="107">
        <v>41</v>
      </c>
      <c r="B235" s="162"/>
      <c r="C235" s="154">
        <v>632</v>
      </c>
      <c r="D235" s="480" t="s">
        <v>270</v>
      </c>
      <c r="E235" s="182">
        <v>20</v>
      </c>
      <c r="F235" s="182"/>
      <c r="G235" s="182">
        <f t="shared" si="44"/>
        <v>20</v>
      </c>
      <c r="H235" s="182"/>
      <c r="I235" s="437">
        <f t="shared" si="45"/>
        <v>20</v>
      </c>
      <c r="J235" s="182"/>
      <c r="K235" s="437">
        <f t="shared" si="45"/>
        <v>20</v>
      </c>
    </row>
    <row r="236" spans="1:11" x14ac:dyDescent="0.25">
      <c r="A236" s="107">
        <v>41</v>
      </c>
      <c r="B236" s="162"/>
      <c r="C236" s="154">
        <v>631001</v>
      </c>
      <c r="D236" s="480" t="s">
        <v>288</v>
      </c>
      <c r="E236" s="182">
        <v>15</v>
      </c>
      <c r="F236" s="182"/>
      <c r="G236" s="182">
        <f t="shared" si="44"/>
        <v>15</v>
      </c>
      <c r="H236" s="182"/>
      <c r="I236" s="437">
        <f t="shared" si="45"/>
        <v>15</v>
      </c>
      <c r="J236" s="182"/>
      <c r="K236" s="437">
        <f t="shared" si="45"/>
        <v>15</v>
      </c>
    </row>
    <row r="237" spans="1:11" x14ac:dyDescent="0.25">
      <c r="A237" s="107">
        <v>41</v>
      </c>
      <c r="B237" s="162"/>
      <c r="C237" s="154">
        <v>633001</v>
      </c>
      <c r="D237" s="480" t="s">
        <v>245</v>
      </c>
      <c r="E237" s="182"/>
      <c r="F237" s="182"/>
      <c r="G237" s="182"/>
      <c r="H237" s="182"/>
      <c r="I237" s="437"/>
      <c r="J237" s="182">
        <v>314</v>
      </c>
      <c r="K237" s="437">
        <f t="shared" si="45"/>
        <v>314</v>
      </c>
    </row>
    <row r="238" spans="1:11" x14ac:dyDescent="0.25">
      <c r="A238" s="107">
        <v>41</v>
      </c>
      <c r="B238" s="162"/>
      <c r="C238" s="154">
        <v>633006</v>
      </c>
      <c r="D238" s="480" t="s">
        <v>1</v>
      </c>
      <c r="E238" s="182">
        <v>300</v>
      </c>
      <c r="F238" s="182"/>
      <c r="G238" s="182">
        <f t="shared" si="44"/>
        <v>300</v>
      </c>
      <c r="H238" s="182"/>
      <c r="I238" s="437">
        <f t="shared" si="45"/>
        <v>300</v>
      </c>
      <c r="J238" s="182"/>
      <c r="K238" s="437">
        <f t="shared" si="45"/>
        <v>300</v>
      </c>
    </row>
    <row r="239" spans="1:11" x14ac:dyDescent="0.25">
      <c r="A239" s="107">
        <v>41</v>
      </c>
      <c r="B239" s="162"/>
      <c r="C239" s="154">
        <v>633010</v>
      </c>
      <c r="D239" s="480" t="s">
        <v>209</v>
      </c>
      <c r="E239" s="182">
        <v>100</v>
      </c>
      <c r="F239" s="182"/>
      <c r="G239" s="182">
        <f t="shared" si="44"/>
        <v>100</v>
      </c>
      <c r="H239" s="182"/>
      <c r="I239" s="437">
        <f t="shared" si="45"/>
        <v>100</v>
      </c>
      <c r="J239" s="182"/>
      <c r="K239" s="437">
        <f t="shared" si="45"/>
        <v>100</v>
      </c>
    </row>
    <row r="240" spans="1:11" x14ac:dyDescent="0.25">
      <c r="A240" s="107">
        <v>41</v>
      </c>
      <c r="B240" s="162"/>
      <c r="C240" s="154">
        <v>635004</v>
      </c>
      <c r="D240" s="480" t="s">
        <v>338</v>
      </c>
      <c r="E240" s="182"/>
      <c r="F240" s="182">
        <v>84</v>
      </c>
      <c r="G240" s="182">
        <v>84</v>
      </c>
      <c r="H240" s="182"/>
      <c r="I240" s="437">
        <v>84</v>
      </c>
      <c r="J240" s="182"/>
      <c r="K240" s="437">
        <v>84</v>
      </c>
    </row>
    <row r="241" spans="1:11" x14ac:dyDescent="0.25">
      <c r="A241" s="106">
        <v>41</v>
      </c>
      <c r="B241" s="164"/>
      <c r="C241" s="68">
        <v>633013</v>
      </c>
      <c r="D241" s="479" t="s">
        <v>249</v>
      </c>
      <c r="E241" s="184">
        <v>42</v>
      </c>
      <c r="F241" s="184"/>
      <c r="G241" s="182">
        <f t="shared" si="44"/>
        <v>42</v>
      </c>
      <c r="H241" s="184"/>
      <c r="I241" s="437">
        <f>G241+H241</f>
        <v>42</v>
      </c>
      <c r="J241" s="184"/>
      <c r="K241" s="437">
        <f>I241+J241</f>
        <v>42</v>
      </c>
    </row>
    <row r="242" spans="1:11" x14ac:dyDescent="0.25">
      <c r="A242" s="106">
        <v>41</v>
      </c>
      <c r="B242" s="164"/>
      <c r="C242" s="68">
        <v>635009</v>
      </c>
      <c r="D242" s="479" t="s">
        <v>249</v>
      </c>
      <c r="E242" s="184"/>
      <c r="F242" s="184">
        <v>42</v>
      </c>
      <c r="G242" s="182">
        <v>42</v>
      </c>
      <c r="H242" s="184"/>
      <c r="I242" s="437">
        <v>42</v>
      </c>
      <c r="J242" s="184"/>
      <c r="K242" s="437">
        <v>42</v>
      </c>
    </row>
    <row r="243" spans="1:11" x14ac:dyDescent="0.25">
      <c r="A243" s="107">
        <v>41</v>
      </c>
      <c r="B243" s="162"/>
      <c r="C243" s="154">
        <v>637004</v>
      </c>
      <c r="D243" s="480" t="s">
        <v>38</v>
      </c>
      <c r="E243" s="182">
        <v>200</v>
      </c>
      <c r="F243" s="182"/>
      <c r="G243" s="182">
        <f t="shared" si="44"/>
        <v>200</v>
      </c>
      <c r="H243" s="182"/>
      <c r="I243" s="437">
        <f>G243+H243</f>
        <v>200</v>
      </c>
      <c r="J243" s="182">
        <v>40</v>
      </c>
      <c r="K243" s="437">
        <f>I243+J243</f>
        <v>240</v>
      </c>
    </row>
    <row r="244" spans="1:11" x14ac:dyDescent="0.25">
      <c r="A244" s="107">
        <v>41</v>
      </c>
      <c r="B244" s="162"/>
      <c r="C244" s="154">
        <v>637016</v>
      </c>
      <c r="D244" s="480" t="s">
        <v>47</v>
      </c>
      <c r="E244" s="182">
        <v>160</v>
      </c>
      <c r="F244" s="182"/>
      <c r="G244" s="182">
        <f t="shared" si="44"/>
        <v>160</v>
      </c>
      <c r="H244" s="182"/>
      <c r="I244" s="437">
        <f>G244+H244</f>
        <v>160</v>
      </c>
      <c r="J244" s="182"/>
      <c r="K244" s="437">
        <f>I244+J244</f>
        <v>160</v>
      </c>
    </row>
    <row r="245" spans="1:11" x14ac:dyDescent="0.25">
      <c r="A245" s="107">
        <v>41</v>
      </c>
      <c r="B245" s="162"/>
      <c r="C245" s="154">
        <v>642015</v>
      </c>
      <c r="D245" s="480" t="s">
        <v>6</v>
      </c>
      <c r="E245" s="182">
        <v>120</v>
      </c>
      <c r="F245" s="182"/>
      <c r="G245" s="182">
        <f t="shared" si="44"/>
        <v>120</v>
      </c>
      <c r="H245" s="182"/>
      <c r="I245" s="437">
        <f>G245+H245</f>
        <v>120</v>
      </c>
      <c r="J245" s="182"/>
      <c r="K245" s="437">
        <f>I245+J245</f>
        <v>120</v>
      </c>
    </row>
    <row r="246" spans="1:11" ht="31.5" x14ac:dyDescent="0.25">
      <c r="A246" s="172"/>
      <c r="B246" s="209" t="s">
        <v>293</v>
      </c>
      <c r="C246" s="206"/>
      <c r="D246" s="247" t="s">
        <v>278</v>
      </c>
      <c r="E246" s="187">
        <f t="shared" ref="E246:K246" si="46">SUM(E247:E274)</f>
        <v>55351</v>
      </c>
      <c r="F246" s="507">
        <f t="shared" si="46"/>
        <v>-8366</v>
      </c>
      <c r="G246" s="282">
        <f t="shared" si="46"/>
        <v>46985</v>
      </c>
      <c r="H246" s="187">
        <f t="shared" si="46"/>
        <v>135</v>
      </c>
      <c r="I246" s="282">
        <f t="shared" si="46"/>
        <v>47120</v>
      </c>
      <c r="J246" s="187">
        <f t="shared" si="46"/>
        <v>-11460</v>
      </c>
      <c r="K246" s="282">
        <f t="shared" si="46"/>
        <v>35660</v>
      </c>
    </row>
    <row r="247" spans="1:11" x14ac:dyDescent="0.25">
      <c r="A247" s="107">
        <v>111</v>
      </c>
      <c r="B247" s="162"/>
      <c r="C247" s="154">
        <v>611</v>
      </c>
      <c r="D247" s="480" t="s">
        <v>86</v>
      </c>
      <c r="E247" s="182">
        <v>28800</v>
      </c>
      <c r="F247" s="501">
        <v>-4047</v>
      </c>
      <c r="G247" s="182">
        <f>E247+F247</f>
        <v>24753</v>
      </c>
      <c r="H247" s="182"/>
      <c r="I247" s="437">
        <f>G247+H247</f>
        <v>24753</v>
      </c>
      <c r="J247" s="182">
        <v>-7765</v>
      </c>
      <c r="K247" s="437">
        <f>I247+J247</f>
        <v>16988</v>
      </c>
    </row>
    <row r="248" spans="1:11" x14ac:dyDescent="0.25">
      <c r="A248" s="107">
        <v>41</v>
      </c>
      <c r="B248" s="162"/>
      <c r="C248" s="154">
        <v>611</v>
      </c>
      <c r="D248" s="480" t="s">
        <v>86</v>
      </c>
      <c r="E248" s="182"/>
      <c r="F248" s="501"/>
      <c r="G248" s="182"/>
      <c r="H248" s="182"/>
      <c r="I248" s="437"/>
      <c r="J248" s="182">
        <v>1066</v>
      </c>
      <c r="K248" s="437">
        <f>I248+J248</f>
        <v>1066</v>
      </c>
    </row>
    <row r="249" spans="1:11" x14ac:dyDescent="0.25">
      <c r="A249" s="107">
        <v>111</v>
      </c>
      <c r="B249" s="162"/>
      <c r="C249" s="154">
        <v>612</v>
      </c>
      <c r="D249" s="480" t="s">
        <v>87</v>
      </c>
      <c r="E249" s="182">
        <v>2800</v>
      </c>
      <c r="F249" s="501"/>
      <c r="G249" s="182">
        <f t="shared" ref="G249:G274" si="47">E249+F249</f>
        <v>2800</v>
      </c>
      <c r="H249" s="182"/>
      <c r="I249" s="437">
        <f t="shared" ref="I249:K274" si="48">G249+H249</f>
        <v>2800</v>
      </c>
      <c r="J249" s="182">
        <v>-2722</v>
      </c>
      <c r="K249" s="437">
        <f t="shared" si="48"/>
        <v>78</v>
      </c>
    </row>
    <row r="250" spans="1:11" x14ac:dyDescent="0.25">
      <c r="A250" s="107">
        <v>111</v>
      </c>
      <c r="B250" s="162"/>
      <c r="C250" s="154">
        <v>620</v>
      </c>
      <c r="D250" s="480" t="s">
        <v>34</v>
      </c>
      <c r="E250" s="182">
        <v>11400</v>
      </c>
      <c r="F250" s="501">
        <v>-2070</v>
      </c>
      <c r="G250" s="182">
        <f t="shared" si="47"/>
        <v>9330</v>
      </c>
      <c r="H250" s="182"/>
      <c r="I250" s="437">
        <f t="shared" si="48"/>
        <v>9330</v>
      </c>
      <c r="J250" s="182">
        <v>-2659</v>
      </c>
      <c r="K250" s="437">
        <f t="shared" si="48"/>
        <v>6671</v>
      </c>
    </row>
    <row r="251" spans="1:11" x14ac:dyDescent="0.25">
      <c r="A251" s="107">
        <v>41</v>
      </c>
      <c r="B251" s="162"/>
      <c r="C251" s="154">
        <v>631001</v>
      </c>
      <c r="D251" s="480" t="s">
        <v>330</v>
      </c>
      <c r="E251" s="182"/>
      <c r="F251" s="501"/>
      <c r="G251" s="182"/>
      <c r="H251" s="182">
        <v>20</v>
      </c>
      <c r="I251" s="437">
        <f t="shared" si="48"/>
        <v>20</v>
      </c>
      <c r="J251" s="182"/>
      <c r="K251" s="437">
        <f t="shared" si="48"/>
        <v>20</v>
      </c>
    </row>
    <row r="252" spans="1:11" x14ac:dyDescent="0.25">
      <c r="A252" s="107">
        <v>41</v>
      </c>
      <c r="B252" s="162"/>
      <c r="C252" s="154">
        <v>633</v>
      </c>
      <c r="D252" s="480" t="s">
        <v>39</v>
      </c>
      <c r="E252" s="182">
        <v>100</v>
      </c>
      <c r="F252" s="501"/>
      <c r="G252" s="182">
        <f t="shared" si="47"/>
        <v>100</v>
      </c>
      <c r="H252" s="182"/>
      <c r="I252" s="437">
        <f t="shared" si="48"/>
        <v>100</v>
      </c>
      <c r="J252" s="182">
        <v>-34</v>
      </c>
      <c r="K252" s="437">
        <f t="shared" si="48"/>
        <v>66</v>
      </c>
    </row>
    <row r="253" spans="1:11" s="380" customFormat="1" x14ac:dyDescent="0.25">
      <c r="A253" s="427">
        <v>111</v>
      </c>
      <c r="B253" s="428"/>
      <c r="C253" s="429">
        <v>632001</v>
      </c>
      <c r="D253" s="490" t="s">
        <v>169</v>
      </c>
      <c r="E253" s="426">
        <v>1977</v>
      </c>
      <c r="F253" s="509">
        <v>-1977</v>
      </c>
      <c r="G253" s="426">
        <f t="shared" si="47"/>
        <v>0</v>
      </c>
      <c r="H253" s="426"/>
      <c r="I253" s="446">
        <f t="shared" si="48"/>
        <v>0</v>
      </c>
      <c r="J253" s="456">
        <v>360</v>
      </c>
      <c r="K253" s="497">
        <f t="shared" si="48"/>
        <v>360</v>
      </c>
    </row>
    <row r="254" spans="1:11" x14ac:dyDescent="0.25">
      <c r="A254" s="427">
        <v>41</v>
      </c>
      <c r="B254" s="428"/>
      <c r="C254" s="429">
        <v>632001</v>
      </c>
      <c r="D254" s="490" t="s">
        <v>169</v>
      </c>
      <c r="E254" s="426">
        <v>7000</v>
      </c>
      <c r="F254" s="509"/>
      <c r="G254" s="426">
        <f t="shared" si="47"/>
        <v>7000</v>
      </c>
      <c r="H254" s="426"/>
      <c r="I254" s="446">
        <f t="shared" si="48"/>
        <v>7000</v>
      </c>
      <c r="J254" s="456"/>
      <c r="K254" s="497">
        <f t="shared" si="48"/>
        <v>7000</v>
      </c>
    </row>
    <row r="255" spans="1:11" s="380" customFormat="1" x14ac:dyDescent="0.25">
      <c r="A255" s="427">
        <v>111</v>
      </c>
      <c r="B255" s="428"/>
      <c r="C255" s="429">
        <v>632003</v>
      </c>
      <c r="D255" s="490" t="s">
        <v>210</v>
      </c>
      <c r="E255" s="426">
        <v>180</v>
      </c>
      <c r="F255" s="426">
        <v>-180</v>
      </c>
      <c r="G255" s="426">
        <f t="shared" si="47"/>
        <v>0</v>
      </c>
      <c r="H255" s="426"/>
      <c r="I255" s="446">
        <f t="shared" si="48"/>
        <v>0</v>
      </c>
      <c r="J255" s="456"/>
      <c r="K255" s="497">
        <f t="shared" si="48"/>
        <v>0</v>
      </c>
    </row>
    <row r="256" spans="1:11" s="380" customFormat="1" x14ac:dyDescent="0.25">
      <c r="A256" s="427">
        <v>41</v>
      </c>
      <c r="B256" s="428"/>
      <c r="C256" s="429">
        <v>632003</v>
      </c>
      <c r="D256" s="490" t="s">
        <v>210</v>
      </c>
      <c r="E256" s="426"/>
      <c r="F256" s="426">
        <v>180</v>
      </c>
      <c r="G256" s="426">
        <f t="shared" si="47"/>
        <v>180</v>
      </c>
      <c r="H256" s="426"/>
      <c r="I256" s="446">
        <f t="shared" si="48"/>
        <v>180</v>
      </c>
      <c r="J256" s="456">
        <v>-26</v>
      </c>
      <c r="K256" s="497">
        <f t="shared" si="48"/>
        <v>154</v>
      </c>
    </row>
    <row r="257" spans="1:11" x14ac:dyDescent="0.25">
      <c r="A257" s="427">
        <v>111</v>
      </c>
      <c r="B257" s="428"/>
      <c r="C257" s="429">
        <v>633006</v>
      </c>
      <c r="D257" s="490" t="s">
        <v>1</v>
      </c>
      <c r="E257" s="426">
        <v>639</v>
      </c>
      <c r="F257" s="426">
        <v>30</v>
      </c>
      <c r="G257" s="426">
        <f t="shared" si="47"/>
        <v>669</v>
      </c>
      <c r="H257" s="426"/>
      <c r="I257" s="446">
        <f t="shared" si="48"/>
        <v>669</v>
      </c>
      <c r="J257" s="456">
        <v>-484</v>
      </c>
      <c r="K257" s="497">
        <f t="shared" si="48"/>
        <v>185</v>
      </c>
    </row>
    <row r="258" spans="1:11" x14ac:dyDescent="0.25">
      <c r="A258" s="427">
        <v>41</v>
      </c>
      <c r="B258" s="428"/>
      <c r="C258" s="429">
        <v>633006</v>
      </c>
      <c r="D258" s="490" t="s">
        <v>1</v>
      </c>
      <c r="E258" s="426">
        <v>330</v>
      </c>
      <c r="F258" s="426"/>
      <c r="G258" s="426">
        <f t="shared" si="47"/>
        <v>330</v>
      </c>
      <c r="H258" s="426"/>
      <c r="I258" s="446">
        <f t="shared" si="48"/>
        <v>330</v>
      </c>
      <c r="J258" s="456">
        <v>469</v>
      </c>
      <c r="K258" s="497">
        <f t="shared" si="48"/>
        <v>799</v>
      </c>
    </row>
    <row r="259" spans="1:11" x14ac:dyDescent="0.25">
      <c r="A259" s="427">
        <v>111</v>
      </c>
      <c r="B259" s="428"/>
      <c r="C259" s="429">
        <v>633009</v>
      </c>
      <c r="D259" s="490" t="s">
        <v>211</v>
      </c>
      <c r="E259" s="426">
        <v>80</v>
      </c>
      <c r="F259" s="426">
        <v>3</v>
      </c>
      <c r="G259" s="426">
        <f t="shared" si="47"/>
        <v>83</v>
      </c>
      <c r="H259" s="426">
        <v>-3</v>
      </c>
      <c r="I259" s="446">
        <f t="shared" si="48"/>
        <v>80</v>
      </c>
      <c r="J259" s="456">
        <v>18</v>
      </c>
      <c r="K259" s="497">
        <f t="shared" si="48"/>
        <v>98</v>
      </c>
    </row>
    <row r="260" spans="1:11" x14ac:dyDescent="0.25">
      <c r="A260" s="427">
        <v>41</v>
      </c>
      <c r="B260" s="428"/>
      <c r="C260" s="429">
        <v>633009</v>
      </c>
      <c r="D260" s="490" t="s">
        <v>211</v>
      </c>
      <c r="E260" s="426"/>
      <c r="F260" s="426"/>
      <c r="G260" s="426"/>
      <c r="H260" s="426"/>
      <c r="I260" s="446"/>
      <c r="J260" s="456">
        <v>226</v>
      </c>
      <c r="K260" s="497">
        <f t="shared" si="48"/>
        <v>226</v>
      </c>
    </row>
    <row r="261" spans="1:11" s="380" customFormat="1" x14ac:dyDescent="0.25">
      <c r="A261" s="427">
        <v>111</v>
      </c>
      <c r="B261" s="428"/>
      <c r="C261" s="430">
        <v>633009</v>
      </c>
      <c r="D261" s="490" t="s">
        <v>89</v>
      </c>
      <c r="E261" s="426">
        <v>167</v>
      </c>
      <c r="F261" s="426">
        <v>-167</v>
      </c>
      <c r="G261" s="426">
        <f t="shared" si="47"/>
        <v>0</v>
      </c>
      <c r="H261" s="426"/>
      <c r="I261" s="446">
        <f t="shared" si="48"/>
        <v>0</v>
      </c>
      <c r="J261" s="456"/>
      <c r="K261" s="446">
        <f t="shared" si="48"/>
        <v>0</v>
      </c>
    </row>
    <row r="262" spans="1:11" s="380" customFormat="1" x14ac:dyDescent="0.25">
      <c r="A262" s="427">
        <v>111</v>
      </c>
      <c r="B262" s="428"/>
      <c r="C262" s="429">
        <v>635009</v>
      </c>
      <c r="D262" s="490" t="s">
        <v>249</v>
      </c>
      <c r="E262" s="426">
        <v>63</v>
      </c>
      <c r="F262" s="426">
        <v>-63</v>
      </c>
      <c r="G262" s="426">
        <f t="shared" si="47"/>
        <v>0</v>
      </c>
      <c r="H262" s="426"/>
      <c r="I262" s="446">
        <f t="shared" si="48"/>
        <v>0</v>
      </c>
      <c r="J262" s="456"/>
      <c r="K262" s="446">
        <f t="shared" si="48"/>
        <v>0</v>
      </c>
    </row>
    <row r="263" spans="1:11" s="380" customFormat="1" x14ac:dyDescent="0.25">
      <c r="A263" s="427">
        <v>41</v>
      </c>
      <c r="B263" s="428"/>
      <c r="C263" s="429">
        <v>635009</v>
      </c>
      <c r="D263" s="490" t="s">
        <v>249</v>
      </c>
      <c r="E263" s="426"/>
      <c r="F263" s="426">
        <v>63</v>
      </c>
      <c r="G263" s="426">
        <f t="shared" si="47"/>
        <v>63</v>
      </c>
      <c r="H263" s="426"/>
      <c r="I263" s="446">
        <f t="shared" si="48"/>
        <v>63</v>
      </c>
      <c r="J263" s="426"/>
      <c r="K263" s="446">
        <f t="shared" si="48"/>
        <v>63</v>
      </c>
    </row>
    <row r="264" spans="1:11" x14ac:dyDescent="0.25">
      <c r="A264" s="427">
        <v>41</v>
      </c>
      <c r="B264" s="428"/>
      <c r="C264" s="429">
        <v>634004</v>
      </c>
      <c r="D264" s="490" t="s">
        <v>289</v>
      </c>
      <c r="E264" s="426">
        <v>264</v>
      </c>
      <c r="F264" s="426"/>
      <c r="G264" s="426">
        <f t="shared" si="47"/>
        <v>264</v>
      </c>
      <c r="H264" s="426"/>
      <c r="I264" s="446">
        <f t="shared" si="48"/>
        <v>264</v>
      </c>
      <c r="J264" s="426">
        <v>-44</v>
      </c>
      <c r="K264" s="446">
        <f t="shared" si="48"/>
        <v>220</v>
      </c>
    </row>
    <row r="265" spans="1:11" x14ac:dyDescent="0.25">
      <c r="A265" s="427">
        <v>41</v>
      </c>
      <c r="B265" s="428"/>
      <c r="C265" s="429">
        <v>637001</v>
      </c>
      <c r="D265" s="490" t="s">
        <v>354</v>
      </c>
      <c r="E265" s="426"/>
      <c r="F265" s="426"/>
      <c r="G265" s="426"/>
      <c r="H265" s="426">
        <v>40</v>
      </c>
      <c r="I265" s="446">
        <f t="shared" si="48"/>
        <v>40</v>
      </c>
      <c r="J265" s="426"/>
      <c r="K265" s="446">
        <f t="shared" si="48"/>
        <v>40</v>
      </c>
    </row>
    <row r="266" spans="1:11" x14ac:dyDescent="0.25">
      <c r="A266" s="427">
        <v>41</v>
      </c>
      <c r="B266" s="428"/>
      <c r="C266" s="429">
        <v>637002</v>
      </c>
      <c r="D266" s="490" t="s">
        <v>215</v>
      </c>
      <c r="E266" s="426">
        <v>150</v>
      </c>
      <c r="F266" s="426"/>
      <c r="G266" s="426">
        <f t="shared" si="47"/>
        <v>150</v>
      </c>
      <c r="H266" s="426"/>
      <c r="I266" s="446">
        <f t="shared" si="48"/>
        <v>150</v>
      </c>
      <c r="J266" s="426">
        <v>-77</v>
      </c>
      <c r="K266" s="446">
        <f t="shared" si="48"/>
        <v>73</v>
      </c>
    </row>
    <row r="267" spans="1:11" x14ac:dyDescent="0.25">
      <c r="A267" s="427">
        <v>111</v>
      </c>
      <c r="B267" s="428"/>
      <c r="C267" s="429">
        <v>637002</v>
      </c>
      <c r="D267" s="490" t="s">
        <v>215</v>
      </c>
      <c r="E267" s="426"/>
      <c r="F267" s="426"/>
      <c r="G267" s="426"/>
      <c r="H267" s="426">
        <v>3</v>
      </c>
      <c r="I267" s="446">
        <f t="shared" si="48"/>
        <v>3</v>
      </c>
      <c r="J267" s="426"/>
      <c r="K267" s="497">
        <f t="shared" si="48"/>
        <v>3</v>
      </c>
    </row>
    <row r="268" spans="1:11" s="380" customFormat="1" x14ac:dyDescent="0.25">
      <c r="A268" s="427">
        <v>111</v>
      </c>
      <c r="B268" s="428"/>
      <c r="C268" s="429">
        <v>637016</v>
      </c>
      <c r="D268" s="490" t="s">
        <v>47</v>
      </c>
      <c r="E268" s="426">
        <v>300</v>
      </c>
      <c r="F268" s="426"/>
      <c r="G268" s="426">
        <f t="shared" si="47"/>
        <v>300</v>
      </c>
      <c r="H268" s="426"/>
      <c r="I268" s="446">
        <f t="shared" si="48"/>
        <v>300</v>
      </c>
      <c r="J268" s="426">
        <v>-109</v>
      </c>
      <c r="K268" s="497">
        <f t="shared" si="48"/>
        <v>191</v>
      </c>
    </row>
    <row r="269" spans="1:11" s="380" customFormat="1" x14ac:dyDescent="0.25">
      <c r="A269" s="427">
        <v>111</v>
      </c>
      <c r="B269" s="428"/>
      <c r="C269" s="429">
        <v>642012</v>
      </c>
      <c r="D269" s="490" t="s">
        <v>367</v>
      </c>
      <c r="E269" s="426"/>
      <c r="F269" s="426"/>
      <c r="G269" s="426"/>
      <c r="H269" s="426"/>
      <c r="I269" s="446"/>
      <c r="J269" s="426">
        <v>942</v>
      </c>
      <c r="K269" s="497">
        <f t="shared" si="48"/>
        <v>942</v>
      </c>
    </row>
    <row r="270" spans="1:11" x14ac:dyDescent="0.25">
      <c r="A270" s="427">
        <v>111</v>
      </c>
      <c r="B270" s="428"/>
      <c r="C270" s="429">
        <v>642014</v>
      </c>
      <c r="D270" s="490" t="s">
        <v>212</v>
      </c>
      <c r="E270" s="426">
        <v>520</v>
      </c>
      <c r="F270" s="426"/>
      <c r="G270" s="426">
        <f t="shared" si="47"/>
        <v>520</v>
      </c>
      <c r="H270" s="426"/>
      <c r="I270" s="446">
        <f t="shared" si="48"/>
        <v>520</v>
      </c>
      <c r="J270" s="426">
        <v>-365</v>
      </c>
      <c r="K270" s="497">
        <f t="shared" si="48"/>
        <v>155</v>
      </c>
    </row>
    <row r="271" spans="1:11" x14ac:dyDescent="0.25">
      <c r="A271" s="427" t="s">
        <v>295</v>
      </c>
      <c r="B271" s="428"/>
      <c r="C271" s="429">
        <v>642014</v>
      </c>
      <c r="D271" s="490" t="s">
        <v>213</v>
      </c>
      <c r="E271" s="426">
        <v>25</v>
      </c>
      <c r="F271" s="426"/>
      <c r="G271" s="426">
        <f t="shared" si="47"/>
        <v>25</v>
      </c>
      <c r="H271" s="426">
        <v>75</v>
      </c>
      <c r="I271" s="446">
        <f t="shared" si="48"/>
        <v>100</v>
      </c>
      <c r="J271" s="426"/>
      <c r="K271" s="446">
        <f t="shared" si="48"/>
        <v>100</v>
      </c>
    </row>
    <row r="272" spans="1:11" s="380" customFormat="1" x14ac:dyDescent="0.25">
      <c r="A272" s="427">
        <v>111</v>
      </c>
      <c r="B272" s="428"/>
      <c r="C272" s="429">
        <v>642015</v>
      </c>
      <c r="D272" s="490" t="s">
        <v>6</v>
      </c>
      <c r="E272" s="426">
        <v>300</v>
      </c>
      <c r="F272" s="426">
        <v>-300</v>
      </c>
      <c r="G272" s="426">
        <f t="shared" si="47"/>
        <v>0</v>
      </c>
      <c r="H272" s="426"/>
      <c r="I272" s="446">
        <f t="shared" si="48"/>
        <v>0</v>
      </c>
      <c r="J272" s="426"/>
      <c r="K272" s="446">
        <f t="shared" si="48"/>
        <v>0</v>
      </c>
    </row>
    <row r="273" spans="1:11" s="380" customFormat="1" x14ac:dyDescent="0.25">
      <c r="A273" s="427">
        <v>41</v>
      </c>
      <c r="B273" s="428"/>
      <c r="C273" s="429">
        <v>642015</v>
      </c>
      <c r="D273" s="490" t="s">
        <v>6</v>
      </c>
      <c r="E273" s="426"/>
      <c r="F273" s="426">
        <v>162</v>
      </c>
      <c r="G273" s="426">
        <f t="shared" si="47"/>
        <v>162</v>
      </c>
      <c r="H273" s="426"/>
      <c r="I273" s="446">
        <f t="shared" si="48"/>
        <v>162</v>
      </c>
      <c r="J273" s="426"/>
      <c r="K273" s="446">
        <f t="shared" si="48"/>
        <v>162</v>
      </c>
    </row>
    <row r="274" spans="1:11" x14ac:dyDescent="0.25">
      <c r="A274" s="427">
        <v>41</v>
      </c>
      <c r="B274" s="428"/>
      <c r="C274" s="429">
        <v>637015</v>
      </c>
      <c r="D274" s="490" t="s">
        <v>219</v>
      </c>
      <c r="E274" s="426">
        <v>256</v>
      </c>
      <c r="F274" s="426"/>
      <c r="G274" s="426">
        <f t="shared" si="47"/>
        <v>256</v>
      </c>
      <c r="H274" s="426"/>
      <c r="I274" s="446">
        <f t="shared" si="48"/>
        <v>256</v>
      </c>
      <c r="J274" s="426">
        <v>-256</v>
      </c>
      <c r="K274" s="446">
        <f t="shared" si="48"/>
        <v>0</v>
      </c>
    </row>
    <row r="275" spans="1:11" x14ac:dyDescent="0.25">
      <c r="A275" s="447"/>
      <c r="B275" s="431" t="s">
        <v>333</v>
      </c>
      <c r="C275" s="431"/>
      <c r="D275" s="491" t="s">
        <v>97</v>
      </c>
      <c r="E275" s="432">
        <f>SUM(E276:E280)</f>
        <v>9662</v>
      </c>
      <c r="F275" s="432">
        <f>SUM(F276:F280)</f>
        <v>80</v>
      </c>
      <c r="G275" s="432">
        <f>SUM(G276:G280)</f>
        <v>9742</v>
      </c>
      <c r="H275" s="432">
        <f>SUM(H276:H282)</f>
        <v>130</v>
      </c>
      <c r="I275" s="448">
        <f>SUM(I276:I281)</f>
        <v>9872</v>
      </c>
      <c r="J275" s="432">
        <f>SUM(J276:J282)</f>
        <v>-3798</v>
      </c>
      <c r="K275" s="448">
        <f>SUM(K276:K281)</f>
        <v>6074</v>
      </c>
    </row>
    <row r="276" spans="1:11" x14ac:dyDescent="0.25">
      <c r="A276" s="427">
        <v>41</v>
      </c>
      <c r="B276" s="428"/>
      <c r="C276" s="429">
        <v>610</v>
      </c>
      <c r="D276" s="490" t="s">
        <v>49</v>
      </c>
      <c r="E276" s="426">
        <v>6900</v>
      </c>
      <c r="F276" s="426">
        <v>80</v>
      </c>
      <c r="G276" s="426">
        <f>E276+F276</f>
        <v>6980</v>
      </c>
      <c r="H276" s="426"/>
      <c r="I276" s="446">
        <f t="shared" ref="I276:K281" si="49">G276+H276</f>
        <v>6980</v>
      </c>
      <c r="J276" s="426">
        <v>-2713</v>
      </c>
      <c r="K276" s="446">
        <f t="shared" si="49"/>
        <v>4267</v>
      </c>
    </row>
    <row r="277" spans="1:11" x14ac:dyDescent="0.25">
      <c r="A277" s="427">
        <v>41</v>
      </c>
      <c r="B277" s="428"/>
      <c r="C277" s="429">
        <v>620</v>
      </c>
      <c r="D277" s="490" t="s">
        <v>34</v>
      </c>
      <c r="E277" s="426">
        <v>2442</v>
      </c>
      <c r="F277" s="426"/>
      <c r="G277" s="426">
        <f>E277+F277</f>
        <v>2442</v>
      </c>
      <c r="H277" s="426"/>
      <c r="I277" s="446">
        <f t="shared" si="49"/>
        <v>2442</v>
      </c>
      <c r="J277" s="426">
        <v>-951</v>
      </c>
      <c r="K277" s="446">
        <f t="shared" si="49"/>
        <v>1491</v>
      </c>
    </row>
    <row r="278" spans="1:11" x14ac:dyDescent="0.25">
      <c r="A278" s="427">
        <v>41</v>
      </c>
      <c r="B278" s="428"/>
      <c r="C278" s="429">
        <v>633006</v>
      </c>
      <c r="D278" s="490" t="s">
        <v>1</v>
      </c>
      <c r="E278" s="426">
        <v>190</v>
      </c>
      <c r="F278" s="426"/>
      <c r="G278" s="426">
        <f>E278+F278</f>
        <v>190</v>
      </c>
      <c r="H278" s="426"/>
      <c r="I278" s="446">
        <f t="shared" si="49"/>
        <v>190</v>
      </c>
      <c r="J278" s="426">
        <v>-76</v>
      </c>
      <c r="K278" s="446">
        <f t="shared" si="49"/>
        <v>114</v>
      </c>
    </row>
    <row r="279" spans="1:11" x14ac:dyDescent="0.25">
      <c r="A279" s="427">
        <v>41</v>
      </c>
      <c r="B279" s="428"/>
      <c r="C279" s="429">
        <v>637002</v>
      </c>
      <c r="D279" s="490" t="s">
        <v>215</v>
      </c>
      <c r="E279" s="426">
        <v>50</v>
      </c>
      <c r="F279" s="426"/>
      <c r="G279" s="426">
        <f>E279+F279</f>
        <v>50</v>
      </c>
      <c r="H279" s="426"/>
      <c r="I279" s="446">
        <f t="shared" si="49"/>
        <v>50</v>
      </c>
      <c r="J279" s="426">
        <v>-27</v>
      </c>
      <c r="K279" s="446">
        <f t="shared" si="49"/>
        <v>23</v>
      </c>
    </row>
    <row r="280" spans="1:11" x14ac:dyDescent="0.25">
      <c r="A280" s="107">
        <v>41</v>
      </c>
      <c r="B280" s="162"/>
      <c r="C280" s="154">
        <v>637016</v>
      </c>
      <c r="D280" s="480" t="s">
        <v>47</v>
      </c>
      <c r="E280" s="182">
        <v>80</v>
      </c>
      <c r="F280" s="182"/>
      <c r="G280" s="182">
        <f>E280+F280</f>
        <v>80</v>
      </c>
      <c r="H280" s="182"/>
      <c r="I280" s="437">
        <f t="shared" si="49"/>
        <v>80</v>
      </c>
      <c r="J280" s="182">
        <v>-30</v>
      </c>
      <c r="K280" s="437">
        <f t="shared" si="49"/>
        <v>50</v>
      </c>
    </row>
    <row r="281" spans="1:11" x14ac:dyDescent="0.25">
      <c r="A281" s="107">
        <v>41</v>
      </c>
      <c r="B281" s="162"/>
      <c r="C281" s="154">
        <v>642015</v>
      </c>
      <c r="D281" s="480" t="s">
        <v>343</v>
      </c>
      <c r="E281" s="182"/>
      <c r="F281" s="182"/>
      <c r="G281" s="182"/>
      <c r="H281" s="182">
        <v>130</v>
      </c>
      <c r="I281" s="437">
        <f t="shared" si="49"/>
        <v>130</v>
      </c>
      <c r="J281" s="182">
        <v>-1</v>
      </c>
      <c r="K281" s="437">
        <f t="shared" si="49"/>
        <v>129</v>
      </c>
    </row>
    <row r="282" spans="1:11" x14ac:dyDescent="0.25">
      <c r="A282" s="372"/>
      <c r="B282" s="209" t="s">
        <v>294</v>
      </c>
      <c r="C282" s="373"/>
      <c r="D282" s="492"/>
      <c r="E282" s="374"/>
      <c r="F282" s="374"/>
      <c r="G282" s="374"/>
      <c r="H282" s="374"/>
      <c r="I282" s="449"/>
      <c r="J282" s="374"/>
      <c r="K282" s="449"/>
    </row>
    <row r="283" spans="1:11" x14ac:dyDescent="0.25">
      <c r="A283" s="106">
        <v>111</v>
      </c>
      <c r="B283" s="164"/>
      <c r="C283" s="68">
        <v>652026</v>
      </c>
      <c r="D283" s="479" t="s">
        <v>48</v>
      </c>
      <c r="E283" s="184">
        <v>2170</v>
      </c>
      <c r="F283" s="504">
        <v>-2170</v>
      </c>
      <c r="G283" s="184">
        <f>E283+F283</f>
        <v>0</v>
      </c>
      <c r="H283" s="184"/>
      <c r="I283" s="441">
        <f>G283+H283</f>
        <v>0</v>
      </c>
      <c r="J283" s="184"/>
      <c r="K283" s="441">
        <f>I283+J283</f>
        <v>0</v>
      </c>
    </row>
    <row r="284" spans="1:11" x14ac:dyDescent="0.25">
      <c r="A284" s="176">
        <v>111</v>
      </c>
      <c r="B284" s="431" t="s">
        <v>327</v>
      </c>
      <c r="C284" s="431">
        <v>652026</v>
      </c>
      <c r="D284" s="491" t="s">
        <v>48</v>
      </c>
      <c r="E284" s="432"/>
      <c r="F284" s="511">
        <v>2170</v>
      </c>
      <c r="G284" s="432">
        <f>E284+F284</f>
        <v>2170</v>
      </c>
      <c r="H284" s="432"/>
      <c r="I284" s="448">
        <f>G284+H284</f>
        <v>2170</v>
      </c>
      <c r="J284" s="432"/>
      <c r="K284" s="448">
        <f>I284+J284</f>
        <v>2170</v>
      </c>
    </row>
    <row r="285" spans="1:11" ht="21.75" customHeight="1" x14ac:dyDescent="0.25">
      <c r="A285" s="286"/>
      <c r="B285" s="178"/>
      <c r="C285" s="178"/>
      <c r="D285" s="493" t="s">
        <v>201</v>
      </c>
      <c r="E285" s="188">
        <f>E5+E76+E89+E100+E103+E111+E120+E125+E129+E148+E150+E155+E160+E164+E175+E186+E188+E201+E206+E283</f>
        <v>557824</v>
      </c>
      <c r="F285" s="512">
        <f>F5+F76+F89+F100+F103+F111+F120+F125+F129+F148+F150+F155+F160+F164+F175+F186+F188+F201+F206+F283+F78+F173</f>
        <v>3088</v>
      </c>
      <c r="G285" s="188">
        <f>G5+G76+G89+G100+G103+G111+G120+G125+G129+G148+G150+G155+G160+G164+G175+G186+G188+G201+G206+G283+G78+G173+G284</f>
        <v>563413</v>
      </c>
      <c r="H285" s="188">
        <f>H5+H76+H89+H100+H103+H111+H120+H125+H129+H148+H150+H155+H160+H164+H175+H186+H188+H201+H206+H283+H78+H173</f>
        <v>17980</v>
      </c>
      <c r="I285" s="450">
        <f>I5+I76+I89+I100+I103+I111+I120+I125+I129+I148+I150+I155+I160+I164+I175+I186+I188+I201+I206+I283+I78+I173+I284</f>
        <v>581393</v>
      </c>
      <c r="J285" s="188">
        <f>J5+J76+J89+J100+J103+J111+J120+J125+J129+J148+J150+J155+J160+J164+J175+J186+J188+J201+J206+J283+J78+J173</f>
        <v>-13021</v>
      </c>
      <c r="K285" s="450">
        <f>K5+K76+K89+K100+K103+K111+K120+K125+K129+K148+K150+K155+K160+K164+K175+K186+K188+K201+K206+K283+K78+K173+K284</f>
        <v>568372</v>
      </c>
    </row>
    <row r="286" spans="1:11" ht="21" customHeight="1" x14ac:dyDescent="0.25">
      <c r="A286" s="286"/>
      <c r="B286" s="178"/>
      <c r="C286" s="178"/>
      <c r="D286" s="493" t="s">
        <v>198</v>
      </c>
      <c r="E286" s="188">
        <v>169656</v>
      </c>
      <c r="F286" s="510">
        <v>-16574</v>
      </c>
      <c r="G286" s="188">
        <f>E286+F286</f>
        <v>153082</v>
      </c>
      <c r="H286" s="188">
        <f>SUM(H287:H293)</f>
        <v>11196</v>
      </c>
      <c r="I286" s="450">
        <f>G286+H286</f>
        <v>164278</v>
      </c>
      <c r="J286" s="188">
        <v>-34317</v>
      </c>
      <c r="K286" s="450">
        <f>I286+J286</f>
        <v>129961</v>
      </c>
    </row>
    <row r="287" spans="1:11" ht="21" customHeight="1" x14ac:dyDescent="0.25">
      <c r="A287" s="393"/>
      <c r="B287" s="394"/>
      <c r="C287" s="394"/>
      <c r="D287" s="494" t="s">
        <v>346</v>
      </c>
      <c r="E287" s="395"/>
      <c r="F287" s="395"/>
      <c r="G287" s="396">
        <v>115198</v>
      </c>
      <c r="H287" s="395"/>
      <c r="I287" s="451"/>
      <c r="J287" s="395"/>
      <c r="K287" s="451">
        <v>81900</v>
      </c>
    </row>
    <row r="288" spans="1:11" ht="36.75" customHeight="1" x14ac:dyDescent="0.25">
      <c r="A288" s="393"/>
      <c r="B288" s="394"/>
      <c r="C288" s="394"/>
      <c r="D288" s="494" t="s">
        <v>350</v>
      </c>
      <c r="E288" s="395"/>
      <c r="F288" s="395"/>
      <c r="G288" s="396">
        <v>3082</v>
      </c>
      <c r="H288" s="395"/>
      <c r="I288" s="451"/>
      <c r="J288" s="395"/>
      <c r="K288" s="451">
        <v>1772</v>
      </c>
    </row>
    <row r="289" spans="1:11" ht="21" customHeight="1" x14ac:dyDescent="0.25">
      <c r="A289" s="393"/>
      <c r="B289" s="394"/>
      <c r="C289" s="394"/>
      <c r="D289" s="494" t="s">
        <v>347</v>
      </c>
      <c r="E289" s="395"/>
      <c r="F289" s="395"/>
      <c r="G289" s="396">
        <v>13363</v>
      </c>
      <c r="H289" s="395"/>
      <c r="I289" s="451"/>
      <c r="J289" s="395"/>
      <c r="K289" s="451"/>
    </row>
    <row r="290" spans="1:11" ht="21" customHeight="1" x14ac:dyDescent="0.25">
      <c r="A290" s="393"/>
      <c r="B290" s="394"/>
      <c r="C290" s="394"/>
      <c r="D290" s="494" t="s">
        <v>348</v>
      </c>
      <c r="E290" s="395"/>
      <c r="F290" s="395"/>
      <c r="G290" s="396">
        <v>14239</v>
      </c>
      <c r="H290" s="395"/>
      <c r="I290" s="451"/>
      <c r="J290" s="395"/>
      <c r="K290" s="451">
        <v>18791</v>
      </c>
    </row>
    <row r="291" spans="1:11" ht="21" customHeight="1" x14ac:dyDescent="0.25">
      <c r="A291" s="393"/>
      <c r="B291" s="394"/>
      <c r="C291" s="394"/>
      <c r="D291" s="494" t="s">
        <v>349</v>
      </c>
      <c r="E291" s="395"/>
      <c r="F291" s="395"/>
      <c r="G291" s="396">
        <v>7200</v>
      </c>
      <c r="H291" s="395">
        <v>10196</v>
      </c>
      <c r="I291" s="451"/>
      <c r="J291" s="395">
        <v>6657</v>
      </c>
      <c r="K291" s="451">
        <f>SUM(G291:J291)</f>
        <v>24053</v>
      </c>
    </row>
    <row r="292" spans="1:11" ht="21" customHeight="1" x14ac:dyDescent="0.25">
      <c r="A292" s="393"/>
      <c r="B292" s="394"/>
      <c r="C292" s="394"/>
      <c r="D292" s="494" t="s">
        <v>368</v>
      </c>
      <c r="E292" s="395"/>
      <c r="F292" s="395"/>
      <c r="G292" s="396"/>
      <c r="H292" s="395"/>
      <c r="I292" s="451"/>
      <c r="J292" s="395"/>
      <c r="K292" s="451">
        <v>2400</v>
      </c>
    </row>
    <row r="293" spans="1:11" ht="21" customHeight="1" x14ac:dyDescent="0.25">
      <c r="A293" s="393"/>
      <c r="B293" s="394"/>
      <c r="C293" s="394"/>
      <c r="D293" s="494" t="s">
        <v>355</v>
      </c>
      <c r="E293" s="395"/>
      <c r="F293" s="395"/>
      <c r="G293" s="396"/>
      <c r="H293" s="395">
        <v>1000</v>
      </c>
      <c r="I293" s="451"/>
      <c r="J293" s="395"/>
      <c r="K293" s="451">
        <v>1000</v>
      </c>
    </row>
    <row r="294" spans="1:11" ht="21" customHeight="1" x14ac:dyDescent="0.25">
      <c r="A294" s="393"/>
      <c r="B294" s="394"/>
      <c r="C294" s="394"/>
      <c r="D294" s="494"/>
      <c r="E294" s="395"/>
      <c r="F294" s="395"/>
      <c r="G294" s="396"/>
      <c r="H294" s="395"/>
      <c r="I294" s="451"/>
      <c r="J294" s="395"/>
      <c r="K294" s="451"/>
    </row>
    <row r="295" spans="1:11" ht="21" customHeight="1" x14ac:dyDescent="0.25">
      <c r="A295" s="457"/>
      <c r="B295" s="458"/>
      <c r="C295" s="458"/>
      <c r="D295" s="495" t="s">
        <v>373</v>
      </c>
      <c r="E295" s="459"/>
      <c r="F295" s="459"/>
      <c r="G295" s="460"/>
      <c r="H295" s="459"/>
      <c r="I295" s="461"/>
      <c r="J295" s="459">
        <v>52000</v>
      </c>
      <c r="K295" s="461">
        <f>I295+J295</f>
        <v>52000</v>
      </c>
    </row>
    <row r="296" spans="1:11" ht="21" customHeight="1" x14ac:dyDescent="0.25">
      <c r="A296" s="457"/>
      <c r="B296" s="458"/>
      <c r="C296" s="458"/>
      <c r="D296" s="495" t="s">
        <v>374</v>
      </c>
      <c r="E296" s="459"/>
      <c r="F296" s="459"/>
      <c r="G296" s="460"/>
      <c r="H296" s="459"/>
      <c r="I296" s="461"/>
      <c r="J296" s="459">
        <v>8400</v>
      </c>
      <c r="K296" s="461">
        <f>I296+J296</f>
        <v>8400</v>
      </c>
    </row>
    <row r="297" spans="1:11" ht="21" customHeight="1" x14ac:dyDescent="0.25">
      <c r="A297" s="457"/>
      <c r="B297" s="458"/>
      <c r="C297" s="458"/>
      <c r="D297" s="495" t="s">
        <v>375</v>
      </c>
      <c r="E297" s="459"/>
      <c r="F297" s="459"/>
      <c r="G297" s="460"/>
      <c r="H297" s="459"/>
      <c r="I297" s="461"/>
      <c r="J297" s="459">
        <v>4746</v>
      </c>
      <c r="K297" s="461">
        <f>I297+J297</f>
        <v>4746</v>
      </c>
    </row>
    <row r="298" spans="1:11" ht="21" customHeight="1" x14ac:dyDescent="0.25">
      <c r="A298" s="457"/>
      <c r="B298" s="458"/>
      <c r="C298" s="458"/>
      <c r="D298" s="495" t="s">
        <v>376</v>
      </c>
      <c r="E298" s="459"/>
      <c r="F298" s="459"/>
      <c r="G298" s="460"/>
      <c r="H298" s="459"/>
      <c r="I298" s="461"/>
      <c r="J298" s="459">
        <f>SUM(J295:J297)</f>
        <v>65146</v>
      </c>
      <c r="K298" s="461">
        <f>SUM(K295:K297)</f>
        <v>65146</v>
      </c>
    </row>
    <row r="299" spans="1:11" ht="21" customHeight="1" x14ac:dyDescent="0.25">
      <c r="A299" s="457"/>
      <c r="B299" s="458"/>
      <c r="C299" s="458"/>
      <c r="D299" s="495"/>
      <c r="E299" s="459"/>
      <c r="F299" s="459"/>
      <c r="G299" s="460"/>
      <c r="H299" s="459"/>
      <c r="I299" s="461"/>
      <c r="J299" s="459"/>
      <c r="K299" s="461"/>
    </row>
    <row r="300" spans="1:11" ht="24.75" customHeight="1" thickBot="1" x14ac:dyDescent="0.3">
      <c r="A300" s="287"/>
      <c r="B300" s="288"/>
      <c r="C300" s="288"/>
      <c r="D300" s="496" t="s">
        <v>189</v>
      </c>
      <c r="E300" s="289">
        <f t="shared" ref="E300:K300" si="50">SUM(E285:E286)</f>
        <v>727480</v>
      </c>
      <c r="F300" s="513">
        <f t="shared" si="50"/>
        <v>-13486</v>
      </c>
      <c r="G300" s="290">
        <f t="shared" si="50"/>
        <v>716495</v>
      </c>
      <c r="H300" s="289">
        <f t="shared" si="50"/>
        <v>29176</v>
      </c>
      <c r="I300" s="290">
        <f t="shared" si="50"/>
        <v>745671</v>
      </c>
      <c r="J300" s="289">
        <f t="shared" si="50"/>
        <v>-47338</v>
      </c>
      <c r="K300" s="290">
        <f t="shared" si="50"/>
        <v>698333</v>
      </c>
    </row>
  </sheetData>
  <mergeCells count="1">
    <mergeCell ref="C1:F1"/>
  </mergeCells>
  <phoneticPr fontId="24" type="noConversion"/>
  <pageMargins left="0.19685039370078741" right="0.19685039370078741" top="0.59055118110236227" bottom="0.39370078740157483" header="0.51181102362204722" footer="0.51181102362204722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>
      <selection activeCell="D13" sqref="D13"/>
    </sheetView>
  </sheetViews>
  <sheetFormatPr defaultRowHeight="12.75" x14ac:dyDescent="0.2"/>
  <cols>
    <col min="1" max="1" width="5.140625" customWidth="1"/>
    <col min="2" max="2" width="6.85546875" customWidth="1"/>
    <col min="3" max="3" width="9.5703125" customWidth="1"/>
    <col min="4" max="4" width="36" customWidth="1"/>
    <col min="5" max="6" width="11.28515625" customWidth="1"/>
    <col min="7" max="7" width="11.7109375" customWidth="1"/>
    <col min="8" max="8" width="12.140625" customWidth="1"/>
    <col min="9" max="9" width="14" customWidth="1"/>
    <col min="10" max="10" width="11" customWidth="1"/>
    <col min="11" max="11" width="14" customWidth="1"/>
  </cols>
  <sheetData>
    <row r="1" spans="1:11" ht="18" x14ac:dyDescent="0.25">
      <c r="A1" s="559"/>
      <c r="B1" s="559"/>
      <c r="C1" s="559"/>
      <c r="D1" s="559"/>
    </row>
    <row r="2" spans="1:11" ht="18" x14ac:dyDescent="0.25">
      <c r="A2" s="559"/>
      <c r="B2" s="559"/>
      <c r="C2" s="559"/>
      <c r="D2" s="559"/>
    </row>
    <row r="3" spans="1:11" ht="18" x14ac:dyDescent="0.25">
      <c r="A3" s="217"/>
      <c r="C3" s="559" t="s">
        <v>372</v>
      </c>
      <c r="D3" s="559"/>
      <c r="E3" s="559"/>
      <c r="F3" s="559"/>
    </row>
    <row r="4" spans="1:11" ht="20.25" x14ac:dyDescent="0.3">
      <c r="A4" s="217"/>
      <c r="C4" s="1"/>
    </row>
    <row r="5" spans="1:11" ht="1.5" customHeight="1" thickBot="1" x14ac:dyDescent="0.25"/>
    <row r="6" spans="1:11" ht="15.75" thickBot="1" x14ac:dyDescent="0.3">
      <c r="A6" s="3" t="s">
        <v>84</v>
      </c>
      <c r="B6" s="3" t="s">
        <v>63</v>
      </c>
      <c r="C6" s="3" t="s">
        <v>55</v>
      </c>
      <c r="D6" s="514" t="s">
        <v>65</v>
      </c>
      <c r="E6" s="4" t="s">
        <v>79</v>
      </c>
      <c r="F6" s="4" t="s">
        <v>296</v>
      </c>
      <c r="G6" s="4" t="s">
        <v>79</v>
      </c>
      <c r="H6" s="4" t="s">
        <v>339</v>
      </c>
      <c r="I6" s="4" t="s">
        <v>79</v>
      </c>
      <c r="J6" s="4" t="s">
        <v>365</v>
      </c>
      <c r="K6" s="4" t="s">
        <v>79</v>
      </c>
    </row>
    <row r="7" spans="1:11" ht="24" customHeight="1" thickBot="1" x14ac:dyDescent="0.3">
      <c r="A7" s="515" t="s">
        <v>85</v>
      </c>
      <c r="B7" s="515" t="s">
        <v>62</v>
      </c>
      <c r="C7" s="5" t="s">
        <v>221</v>
      </c>
      <c r="D7" s="516"/>
      <c r="E7" s="5">
        <v>2015</v>
      </c>
      <c r="F7" s="5"/>
      <c r="G7" s="5" t="s">
        <v>297</v>
      </c>
      <c r="H7" s="5"/>
      <c r="I7" s="5" t="s">
        <v>297</v>
      </c>
      <c r="J7" s="5"/>
      <c r="K7" s="5" t="s">
        <v>297</v>
      </c>
    </row>
    <row r="8" spans="1:11" ht="15" x14ac:dyDescent="0.25">
      <c r="A8" s="517"/>
      <c r="B8" s="517"/>
      <c r="C8" s="518"/>
      <c r="D8" s="519" t="s">
        <v>94</v>
      </c>
      <c r="E8" s="520"/>
      <c r="F8" s="520"/>
      <c r="G8" s="521"/>
      <c r="H8" s="520"/>
      <c r="I8" s="521"/>
      <c r="J8" s="520"/>
      <c r="K8" s="521"/>
    </row>
    <row r="9" spans="1:11" ht="15" x14ac:dyDescent="0.25">
      <c r="A9" s="522">
        <v>43</v>
      </c>
      <c r="B9" s="523" t="s">
        <v>332</v>
      </c>
      <c r="C9" s="524">
        <v>717002</v>
      </c>
      <c r="D9" s="525" t="s">
        <v>290</v>
      </c>
      <c r="E9" s="526">
        <v>46000</v>
      </c>
      <c r="F9" s="526">
        <v>-6000</v>
      </c>
      <c r="G9" s="527">
        <f t="shared" ref="G9:G17" si="0">E9+F9</f>
        <v>40000</v>
      </c>
      <c r="H9" s="526">
        <v>-2050</v>
      </c>
      <c r="I9" s="527">
        <f t="shared" ref="I9:I19" si="1">G9+H9</f>
        <v>37950</v>
      </c>
      <c r="J9" s="526"/>
      <c r="K9" s="527">
        <f>I9+J9</f>
        <v>37950</v>
      </c>
    </row>
    <row r="10" spans="1:11" ht="15" x14ac:dyDescent="0.25">
      <c r="A10" s="522">
        <v>41</v>
      </c>
      <c r="B10" s="523" t="s">
        <v>332</v>
      </c>
      <c r="C10" s="524">
        <v>717002</v>
      </c>
      <c r="D10" s="525" t="s">
        <v>290</v>
      </c>
      <c r="E10" s="526"/>
      <c r="F10" s="526">
        <v>10000</v>
      </c>
      <c r="G10" s="527">
        <f t="shared" si="0"/>
        <v>10000</v>
      </c>
      <c r="H10" s="502">
        <v>-10000</v>
      </c>
      <c r="I10" s="527">
        <f t="shared" si="1"/>
        <v>0</v>
      </c>
      <c r="J10" s="502"/>
      <c r="K10" s="527">
        <f t="shared" ref="K10:K19" si="2">I10+J10</f>
        <v>0</v>
      </c>
    </row>
    <row r="11" spans="1:11" ht="15" x14ac:dyDescent="0.25">
      <c r="A11" s="522">
        <v>41</v>
      </c>
      <c r="B11" s="528" t="s">
        <v>292</v>
      </c>
      <c r="C11" s="524">
        <v>717002</v>
      </c>
      <c r="D11" s="529" t="s">
        <v>302</v>
      </c>
      <c r="E11" s="526"/>
      <c r="F11" s="526">
        <v>3500</v>
      </c>
      <c r="G11" s="527">
        <f t="shared" si="0"/>
        <v>3500</v>
      </c>
      <c r="H11" s="502">
        <v>2000</v>
      </c>
      <c r="I11" s="527">
        <f t="shared" si="1"/>
        <v>5500</v>
      </c>
      <c r="J11" s="502"/>
      <c r="K11" s="527">
        <f t="shared" si="2"/>
        <v>5500</v>
      </c>
    </row>
    <row r="12" spans="1:11" ht="15" x14ac:dyDescent="0.25">
      <c r="A12" s="522">
        <v>46</v>
      </c>
      <c r="B12" s="528" t="s">
        <v>292</v>
      </c>
      <c r="C12" s="524">
        <v>717002</v>
      </c>
      <c r="D12" s="529" t="s">
        <v>302</v>
      </c>
      <c r="E12" s="530"/>
      <c r="F12" s="530">
        <v>4549</v>
      </c>
      <c r="G12" s="527">
        <f t="shared" si="0"/>
        <v>4549</v>
      </c>
      <c r="H12" s="530">
        <v>30</v>
      </c>
      <c r="I12" s="527">
        <f t="shared" si="1"/>
        <v>4579</v>
      </c>
      <c r="J12" s="530"/>
      <c r="K12" s="527">
        <f t="shared" si="2"/>
        <v>4579</v>
      </c>
    </row>
    <row r="13" spans="1:11" ht="15" x14ac:dyDescent="0.25">
      <c r="A13" s="531">
        <v>43</v>
      </c>
      <c r="B13" s="528" t="s">
        <v>292</v>
      </c>
      <c r="C13" s="532">
        <v>717002</v>
      </c>
      <c r="D13" s="529" t="s">
        <v>302</v>
      </c>
      <c r="E13" s="533"/>
      <c r="F13" s="533">
        <v>6000</v>
      </c>
      <c r="G13" s="527">
        <f t="shared" si="0"/>
        <v>6000</v>
      </c>
      <c r="H13" s="533"/>
      <c r="I13" s="527">
        <f t="shared" si="1"/>
        <v>6000</v>
      </c>
      <c r="J13" s="533"/>
      <c r="K13" s="527">
        <f t="shared" si="2"/>
        <v>6000</v>
      </c>
    </row>
    <row r="14" spans="1:11" ht="15" x14ac:dyDescent="0.25">
      <c r="A14" s="531">
        <v>43</v>
      </c>
      <c r="B14" s="523" t="s">
        <v>332</v>
      </c>
      <c r="C14" s="532">
        <v>713001</v>
      </c>
      <c r="D14" s="534" t="s">
        <v>304</v>
      </c>
      <c r="E14" s="533"/>
      <c r="F14" s="533"/>
      <c r="G14" s="527"/>
      <c r="H14" s="533">
        <v>2050</v>
      </c>
      <c r="I14" s="527">
        <f t="shared" si="1"/>
        <v>2050</v>
      </c>
      <c r="J14" s="533"/>
      <c r="K14" s="527">
        <f t="shared" si="2"/>
        <v>2050</v>
      </c>
    </row>
    <row r="15" spans="1:11" ht="15" x14ac:dyDescent="0.25">
      <c r="A15" s="531">
        <v>43</v>
      </c>
      <c r="B15" s="523" t="s">
        <v>178</v>
      </c>
      <c r="C15" s="532">
        <v>713</v>
      </c>
      <c r="D15" s="534" t="s">
        <v>369</v>
      </c>
      <c r="E15" s="533"/>
      <c r="F15" s="533"/>
      <c r="G15" s="527"/>
      <c r="H15" s="533"/>
      <c r="I15" s="527"/>
      <c r="J15" s="533">
        <v>1710</v>
      </c>
      <c r="K15" s="527">
        <f t="shared" si="2"/>
        <v>1710</v>
      </c>
    </row>
    <row r="16" spans="1:11" ht="15" x14ac:dyDescent="0.25">
      <c r="A16" s="531">
        <v>43</v>
      </c>
      <c r="B16" s="523" t="s">
        <v>370</v>
      </c>
      <c r="C16" s="532">
        <v>713</v>
      </c>
      <c r="D16" s="534" t="s">
        <v>371</v>
      </c>
      <c r="E16" s="533"/>
      <c r="F16" s="533"/>
      <c r="G16" s="527"/>
      <c r="H16" s="533"/>
      <c r="I16" s="527"/>
      <c r="J16" s="533">
        <v>4200</v>
      </c>
      <c r="K16" s="527">
        <f t="shared" si="2"/>
        <v>4200</v>
      </c>
    </row>
    <row r="17" spans="1:11" ht="15" x14ac:dyDescent="0.25">
      <c r="A17" s="531">
        <v>41</v>
      </c>
      <c r="B17" s="523" t="s">
        <v>332</v>
      </c>
      <c r="C17" s="532">
        <v>713001</v>
      </c>
      <c r="D17" s="534" t="s">
        <v>304</v>
      </c>
      <c r="E17" s="533"/>
      <c r="F17" s="533">
        <v>4050</v>
      </c>
      <c r="G17" s="527">
        <f t="shared" si="0"/>
        <v>4050</v>
      </c>
      <c r="H17" s="533">
        <v>-4050</v>
      </c>
      <c r="I17" s="527">
        <f t="shared" si="1"/>
        <v>0</v>
      </c>
      <c r="J17" s="533"/>
      <c r="K17" s="527">
        <f t="shared" si="2"/>
        <v>0</v>
      </c>
    </row>
    <row r="18" spans="1:11" ht="15" x14ac:dyDescent="0.25">
      <c r="A18" s="531">
        <v>46</v>
      </c>
      <c r="B18" s="523" t="s">
        <v>332</v>
      </c>
      <c r="C18" s="532">
        <v>701301</v>
      </c>
      <c r="D18" s="534" t="s">
        <v>304</v>
      </c>
      <c r="E18" s="533"/>
      <c r="F18" s="533"/>
      <c r="G18" s="535"/>
      <c r="H18" s="533">
        <v>2000</v>
      </c>
      <c r="I18" s="527">
        <f t="shared" si="1"/>
        <v>2000</v>
      </c>
      <c r="J18" s="533"/>
      <c r="K18" s="527">
        <f t="shared" si="2"/>
        <v>2000</v>
      </c>
    </row>
    <row r="19" spans="1:11" ht="15" x14ac:dyDescent="0.25">
      <c r="A19" s="531">
        <v>41</v>
      </c>
      <c r="B19" s="523">
        <v>43983</v>
      </c>
      <c r="C19" s="532">
        <v>717001</v>
      </c>
      <c r="D19" s="534" t="s">
        <v>341</v>
      </c>
      <c r="E19" s="533"/>
      <c r="F19" s="533"/>
      <c r="G19" s="535"/>
      <c r="H19" s="533">
        <v>1016</v>
      </c>
      <c r="I19" s="527">
        <f t="shared" si="1"/>
        <v>1016</v>
      </c>
      <c r="J19" s="533"/>
      <c r="K19" s="527">
        <f t="shared" si="2"/>
        <v>1016</v>
      </c>
    </row>
    <row r="20" spans="1:11" ht="15.75" thickBot="1" x14ac:dyDescent="0.3">
      <c r="A20" s="536"/>
      <c r="B20" s="536"/>
      <c r="C20" s="536"/>
      <c r="D20" s="537" t="s">
        <v>58</v>
      </c>
      <c r="E20" s="538">
        <f>SUM(E9:E17)</f>
        <v>46000</v>
      </c>
      <c r="F20" s="538">
        <f>SUM(F9:F17)</f>
        <v>22099</v>
      </c>
      <c r="G20" s="539">
        <f>SUM(G9:G17)</f>
        <v>68099</v>
      </c>
      <c r="H20" s="538">
        <f>SUM(H9:H19)</f>
        <v>-9004</v>
      </c>
      <c r="I20" s="539">
        <f>SUM(I9:I19)</f>
        <v>59095</v>
      </c>
      <c r="J20" s="538">
        <f>SUM(J9:J19)</f>
        <v>5910</v>
      </c>
      <c r="K20" s="539">
        <f>SUM(K9:K19)</f>
        <v>65005</v>
      </c>
    </row>
    <row r="21" spans="1:11" ht="14.25" x14ac:dyDescent="0.2">
      <c r="A21" s="540"/>
      <c r="B21" s="540"/>
      <c r="C21" s="540"/>
      <c r="D21" s="540"/>
      <c r="E21" s="540"/>
      <c r="F21" s="540"/>
      <c r="G21" s="540"/>
      <c r="H21" s="540"/>
      <c r="I21" s="540"/>
      <c r="J21" s="540"/>
      <c r="K21" s="540"/>
    </row>
    <row r="22" spans="1:11" ht="15" thickBot="1" x14ac:dyDescent="0.25">
      <c r="A22" s="541"/>
      <c r="B22" s="540"/>
      <c r="C22" s="540"/>
      <c r="D22" s="540"/>
      <c r="E22" s="540"/>
      <c r="F22" s="540"/>
      <c r="G22" s="540"/>
      <c r="H22" s="540"/>
      <c r="I22" s="540"/>
      <c r="J22" s="540"/>
      <c r="K22" s="540"/>
    </row>
    <row r="23" spans="1:11" ht="15.75" thickBot="1" x14ac:dyDescent="0.3">
      <c r="A23" s="3"/>
      <c r="B23" s="3" t="s">
        <v>63</v>
      </c>
      <c r="C23" s="3" t="s">
        <v>55</v>
      </c>
      <c r="D23" s="542" t="s">
        <v>80</v>
      </c>
      <c r="E23" s="4" t="s">
        <v>79</v>
      </c>
      <c r="F23" s="4" t="s">
        <v>296</v>
      </c>
      <c r="G23" s="4" t="s">
        <v>79</v>
      </c>
      <c r="H23" s="4" t="s">
        <v>296</v>
      </c>
      <c r="I23" s="4" t="s">
        <v>79</v>
      </c>
      <c r="J23" s="4" t="s">
        <v>365</v>
      </c>
      <c r="K23" s="4" t="s">
        <v>79</v>
      </c>
    </row>
    <row r="24" spans="1:11" ht="15.75" thickBot="1" x14ac:dyDescent="0.3">
      <c r="A24" s="3"/>
      <c r="B24" s="3" t="s">
        <v>62</v>
      </c>
      <c r="C24" s="5" t="s">
        <v>62</v>
      </c>
      <c r="D24" s="543"/>
      <c r="E24" s="5">
        <v>2015</v>
      </c>
      <c r="F24" s="5"/>
      <c r="G24" s="5" t="s">
        <v>297</v>
      </c>
      <c r="H24" s="5"/>
      <c r="I24" s="5" t="s">
        <v>297</v>
      </c>
      <c r="J24" s="5"/>
      <c r="K24" s="5" t="s">
        <v>297</v>
      </c>
    </row>
    <row r="25" spans="1:11" ht="15" x14ac:dyDescent="0.25">
      <c r="A25" s="522">
        <v>41</v>
      </c>
      <c r="B25" s="544" t="s">
        <v>134</v>
      </c>
      <c r="C25" s="522">
        <v>821005</v>
      </c>
      <c r="D25" s="11" t="s">
        <v>32</v>
      </c>
      <c r="E25" s="14">
        <v>6640</v>
      </c>
      <c r="F25" s="326"/>
      <c r="G25" s="327">
        <v>6640</v>
      </c>
      <c r="H25" s="326"/>
      <c r="I25" s="327">
        <v>6640</v>
      </c>
      <c r="J25" s="326"/>
      <c r="K25" s="327"/>
    </row>
    <row r="26" spans="1:11" ht="15" x14ac:dyDescent="0.25">
      <c r="A26" s="522">
        <v>41</v>
      </c>
      <c r="B26" s="544" t="s">
        <v>134</v>
      </c>
      <c r="C26" s="522">
        <v>821005</v>
      </c>
      <c r="D26" s="11" t="s">
        <v>59</v>
      </c>
      <c r="E26" s="14">
        <v>6200</v>
      </c>
      <c r="F26" s="326"/>
      <c r="G26" s="327">
        <v>6200</v>
      </c>
      <c r="H26" s="326"/>
      <c r="I26" s="327">
        <v>6200</v>
      </c>
      <c r="J26" s="326">
        <v>-6200</v>
      </c>
      <c r="K26" s="326">
        <f>I26+J26</f>
        <v>0</v>
      </c>
    </row>
    <row r="27" spans="1:11" ht="15" x14ac:dyDescent="0.25">
      <c r="A27" s="522">
        <v>46</v>
      </c>
      <c r="B27" s="544" t="s">
        <v>134</v>
      </c>
      <c r="C27" s="522">
        <v>821005</v>
      </c>
      <c r="D27" s="11" t="s">
        <v>59</v>
      </c>
      <c r="E27" s="14">
        <v>15000</v>
      </c>
      <c r="F27" s="326"/>
      <c r="G27" s="327">
        <v>15000</v>
      </c>
      <c r="H27" s="326"/>
      <c r="I27" s="327">
        <v>15000</v>
      </c>
      <c r="J27" s="326">
        <v>6200</v>
      </c>
      <c r="K27" s="326">
        <f>I27+J27</f>
        <v>21200</v>
      </c>
    </row>
    <row r="28" spans="1:11" ht="15.75" thickBot="1" x14ac:dyDescent="0.3">
      <c r="A28" s="536"/>
      <c r="B28" s="536"/>
      <c r="C28" s="536"/>
      <c r="D28" s="537" t="s">
        <v>81</v>
      </c>
      <c r="E28" s="538">
        <f t="shared" ref="E28:K28" si="3">SUM(E25:E27)</f>
        <v>27840</v>
      </c>
      <c r="F28" s="545">
        <f t="shared" si="3"/>
        <v>0</v>
      </c>
      <c r="G28" s="546">
        <f t="shared" si="3"/>
        <v>27840</v>
      </c>
      <c r="H28" s="545">
        <f t="shared" si="3"/>
        <v>0</v>
      </c>
      <c r="I28" s="546">
        <f t="shared" si="3"/>
        <v>27840</v>
      </c>
      <c r="J28" s="545">
        <f t="shared" si="3"/>
        <v>0</v>
      </c>
      <c r="K28" s="546">
        <f t="shared" si="3"/>
        <v>21200</v>
      </c>
    </row>
  </sheetData>
  <mergeCells count="3">
    <mergeCell ref="A2:D2"/>
    <mergeCell ref="A1:D1"/>
    <mergeCell ref="C3:F3"/>
  </mergeCells>
  <phoneticPr fontId="24" type="noConversion"/>
  <pageMargins left="0.19685039370078741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38"/>
  <sheetViews>
    <sheetView workbookViewId="0">
      <selection activeCell="C11" sqref="C11"/>
    </sheetView>
  </sheetViews>
  <sheetFormatPr defaultRowHeight="12.75" x14ac:dyDescent="0.2"/>
  <cols>
    <col min="1" max="1" width="38.42578125" customWidth="1"/>
    <col min="2" max="2" width="12.140625" customWidth="1"/>
    <col min="3" max="3" width="12" customWidth="1"/>
    <col min="4" max="4" width="13.42578125" customWidth="1"/>
    <col min="5" max="5" width="15.85546875" hidden="1" customWidth="1"/>
    <col min="6" max="6" width="13.28515625" customWidth="1"/>
    <col min="7" max="7" width="12.28515625" customWidth="1"/>
    <col min="8" max="8" width="11.5703125" customWidth="1"/>
    <col min="9" max="9" width="13.42578125" customWidth="1"/>
    <col min="10" max="10" width="16" customWidth="1"/>
    <col min="11" max="11" width="13.140625" customWidth="1"/>
    <col min="12" max="12" width="12" customWidth="1"/>
    <col min="13" max="13" width="12.85546875" customWidth="1"/>
  </cols>
  <sheetData>
    <row r="3" spans="1:3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4" ht="20.25" x14ac:dyDescent="0.2">
      <c r="A4" s="562" t="s">
        <v>77</v>
      </c>
      <c r="B4" s="548"/>
      <c r="C4" s="548"/>
      <c r="D4" s="548"/>
      <c r="E4" s="548"/>
      <c r="F4" s="548"/>
      <c r="G4" s="548"/>
      <c r="H4" s="548"/>
      <c r="I4" s="548"/>
      <c r="J4" s="462"/>
      <c r="K4" s="462"/>
      <c r="L4" s="462"/>
      <c r="M4" s="462"/>
      <c r="N4" s="462"/>
    </row>
    <row r="5" spans="1:34" ht="13.5" thickBot="1" x14ac:dyDescent="0.25"/>
    <row r="6" spans="1:34" ht="15.75" x14ac:dyDescent="0.25">
      <c r="A6" s="3"/>
      <c r="B6" s="33" t="s">
        <v>79</v>
      </c>
      <c r="C6" s="33" t="s">
        <v>296</v>
      </c>
      <c r="D6" s="33" t="s">
        <v>79</v>
      </c>
      <c r="E6" s="291" t="s">
        <v>79</v>
      </c>
      <c r="F6" s="33" t="s">
        <v>339</v>
      </c>
      <c r="G6" s="33" t="s">
        <v>79</v>
      </c>
      <c r="H6" s="33" t="s">
        <v>365</v>
      </c>
      <c r="I6" s="33" t="s">
        <v>79</v>
      </c>
    </row>
    <row r="7" spans="1:34" ht="16.5" thickBot="1" x14ac:dyDescent="0.3">
      <c r="A7" s="5"/>
      <c r="B7" s="34">
        <v>2015</v>
      </c>
      <c r="C7" s="34"/>
      <c r="D7" s="34" t="s">
        <v>297</v>
      </c>
      <c r="E7" s="292">
        <v>2016</v>
      </c>
      <c r="F7" s="34"/>
      <c r="G7" s="34" t="s">
        <v>297</v>
      </c>
      <c r="H7" s="34"/>
      <c r="I7" s="34" t="s">
        <v>297</v>
      </c>
    </row>
    <row r="8" spans="1:34" ht="15" x14ac:dyDescent="0.2">
      <c r="A8" s="9"/>
      <c r="B8" s="13"/>
      <c r="C8" s="13"/>
      <c r="D8" s="96"/>
      <c r="E8" s="293"/>
      <c r="F8" s="13"/>
      <c r="G8" s="96"/>
      <c r="H8" s="13"/>
      <c r="I8" s="96"/>
    </row>
    <row r="9" spans="1:34" ht="15" x14ac:dyDescent="0.25">
      <c r="A9" s="157" t="s">
        <v>20</v>
      </c>
      <c r="B9" s="14">
        <f>'bezne výdavky'!E285</f>
        <v>557824</v>
      </c>
      <c r="C9" s="14">
        <f>'bezne výdavky'!F285</f>
        <v>3088</v>
      </c>
      <c r="D9" s="97">
        <f>'bezne výdavky'!G285</f>
        <v>563413</v>
      </c>
      <c r="E9" s="294"/>
      <c r="F9" s="14">
        <f>'bezne výdavky'!H285</f>
        <v>17980</v>
      </c>
      <c r="G9" s="97">
        <f>D9+F9</f>
        <v>581393</v>
      </c>
      <c r="H9" s="14">
        <f>'bezne výdavky'!J285</f>
        <v>-13021</v>
      </c>
      <c r="I9" s="97">
        <f>G9+H9</f>
        <v>568372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5" x14ac:dyDescent="0.25">
      <c r="A10" s="157" t="s">
        <v>90</v>
      </c>
      <c r="B10" s="14">
        <f>'bezne výdavky'!E286</f>
        <v>169656</v>
      </c>
      <c r="C10" s="14">
        <f>'bezne výdavky'!F286</f>
        <v>-16574</v>
      </c>
      <c r="D10" s="97">
        <f>'bezne výdavky'!G286</f>
        <v>153082</v>
      </c>
      <c r="E10" s="294"/>
      <c r="F10" s="14">
        <f>'bezne výdavky'!H286</f>
        <v>11196</v>
      </c>
      <c r="G10" s="97">
        <f>D10+F10</f>
        <v>164278</v>
      </c>
      <c r="H10" s="14">
        <f>'bezne výdavky'!J286</f>
        <v>-34317</v>
      </c>
      <c r="I10" s="97">
        <f>G10+H10</f>
        <v>129961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5" x14ac:dyDescent="0.25">
      <c r="A11" s="157" t="s">
        <v>377</v>
      </c>
      <c r="B11" s="14"/>
      <c r="C11" s="14"/>
      <c r="D11" s="97"/>
      <c r="E11" s="294"/>
      <c r="F11" s="14"/>
      <c r="G11" s="97"/>
      <c r="H11" s="14">
        <f>'bezne výdavky'!J298</f>
        <v>65146</v>
      </c>
      <c r="I11" s="97">
        <f>G11+H11</f>
        <v>65146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4.25" x14ac:dyDescent="0.2">
      <c r="A12" s="158" t="s">
        <v>9</v>
      </c>
      <c r="B12" s="156">
        <f t="shared" ref="B12:G12" si="0">SUM(B9:B10)</f>
        <v>727480</v>
      </c>
      <c r="C12" s="156">
        <f t="shared" si="0"/>
        <v>-13486</v>
      </c>
      <c r="D12" s="301">
        <f t="shared" si="0"/>
        <v>716495</v>
      </c>
      <c r="E12" s="295">
        <f t="shared" si="0"/>
        <v>0</v>
      </c>
      <c r="F12" s="156">
        <f t="shared" si="0"/>
        <v>29176</v>
      </c>
      <c r="G12" s="301">
        <f t="shared" si="0"/>
        <v>745671</v>
      </c>
      <c r="H12" s="156">
        <f>SUM(H9:H11)</f>
        <v>17808</v>
      </c>
      <c r="I12" s="301">
        <f>SUM(I9:I11)</f>
        <v>763479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5" x14ac:dyDescent="0.25">
      <c r="A13" s="2"/>
      <c r="B13" s="17"/>
      <c r="C13" s="17"/>
      <c r="D13" s="98"/>
      <c r="E13" s="296"/>
      <c r="F13" s="17"/>
      <c r="G13" s="98"/>
      <c r="H13" s="17"/>
      <c r="I13" s="9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4.25" x14ac:dyDescent="0.2">
      <c r="A14" s="158" t="s">
        <v>11</v>
      </c>
      <c r="B14" s="159">
        <f>Kap.výd!E20</f>
        <v>46000</v>
      </c>
      <c r="C14" s="159">
        <f>Kap.výd!F20</f>
        <v>22099</v>
      </c>
      <c r="D14" s="302">
        <f>Kap.výd!G20</f>
        <v>68099</v>
      </c>
      <c r="E14" s="297">
        <f>Kap.výd!G20</f>
        <v>68099</v>
      </c>
      <c r="F14" s="159">
        <f>Kap.výd!H20</f>
        <v>-9004</v>
      </c>
      <c r="G14" s="302">
        <f>D14+F14</f>
        <v>59095</v>
      </c>
      <c r="H14" s="159">
        <f>Kap.výd!J20</f>
        <v>5910</v>
      </c>
      <c r="I14" s="302">
        <f>G14+H14</f>
        <v>65005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" x14ac:dyDescent="0.25">
      <c r="A15" s="9"/>
      <c r="B15" s="14"/>
      <c r="C15" s="14"/>
      <c r="D15" s="97"/>
      <c r="E15" s="298"/>
      <c r="F15" s="14"/>
      <c r="G15" s="97"/>
      <c r="H15" s="14"/>
      <c r="I15" s="9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5" x14ac:dyDescent="0.25">
      <c r="A16" s="11" t="s">
        <v>32</v>
      </c>
      <c r="B16" s="14">
        <v>6640</v>
      </c>
      <c r="C16" s="14"/>
      <c r="D16" s="97">
        <v>6640</v>
      </c>
      <c r="E16" s="294"/>
      <c r="F16" s="14"/>
      <c r="G16" s="97"/>
      <c r="H16" s="14"/>
      <c r="I16" s="9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5" x14ac:dyDescent="0.25">
      <c r="A17" s="11" t="s">
        <v>59</v>
      </c>
      <c r="B17" s="14">
        <v>21200</v>
      </c>
      <c r="C17" s="14"/>
      <c r="D17" s="97">
        <v>21200</v>
      </c>
      <c r="E17" s="298"/>
      <c r="F17" s="14"/>
      <c r="G17" s="97"/>
      <c r="H17" s="14"/>
      <c r="I17" s="9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5" x14ac:dyDescent="0.25">
      <c r="A18" s="160" t="s">
        <v>40</v>
      </c>
      <c r="B18" s="156">
        <f>SUM(B16:B17)</f>
        <v>27840</v>
      </c>
      <c r="C18" s="156">
        <f>SUM(C16:C17)</f>
        <v>0</v>
      </c>
      <c r="D18" s="301">
        <f>SUM(D16:D17)</f>
        <v>27840</v>
      </c>
      <c r="E18" s="299">
        <f>SUM(E16:E17)</f>
        <v>0</v>
      </c>
      <c r="F18" s="156">
        <f>Kap.výd!H28</f>
        <v>0</v>
      </c>
      <c r="G18" s="301">
        <f>D18+F18</f>
        <v>27840</v>
      </c>
      <c r="H18" s="156">
        <f>Kap.výd!J28</f>
        <v>0</v>
      </c>
      <c r="I18" s="301">
        <f>G18+H18</f>
        <v>27840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5" thickBot="1" x14ac:dyDescent="0.25">
      <c r="A19" s="12" t="s">
        <v>22</v>
      </c>
      <c r="B19" s="18">
        <f t="shared" ref="B19:G19" si="1">B12+B14+B18</f>
        <v>801320</v>
      </c>
      <c r="C19" s="18">
        <f t="shared" si="1"/>
        <v>8613</v>
      </c>
      <c r="D19" s="99">
        <f t="shared" si="1"/>
        <v>812434</v>
      </c>
      <c r="E19" s="300">
        <f t="shared" si="1"/>
        <v>68099</v>
      </c>
      <c r="F19" s="18">
        <f t="shared" si="1"/>
        <v>20172</v>
      </c>
      <c r="G19" s="99">
        <f t="shared" si="1"/>
        <v>832606</v>
      </c>
      <c r="H19" s="18">
        <f>H12+H14+H18</f>
        <v>23718</v>
      </c>
      <c r="I19" s="99">
        <f>I12+I14+I18</f>
        <v>856324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4.25" x14ac:dyDescent="0.2">
      <c r="A20" s="88"/>
      <c r="B20" s="89"/>
      <c r="C20" s="89"/>
      <c r="D20" s="89"/>
      <c r="E20" s="9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15" thickBot="1" x14ac:dyDescent="0.25">
      <c r="A21" s="88"/>
      <c r="B21" s="89"/>
      <c r="C21" s="89"/>
      <c r="D21" s="89"/>
      <c r="E21" s="90"/>
      <c r="F21" s="89"/>
      <c r="G21" s="91"/>
      <c r="H21" s="89"/>
      <c r="I21" s="91"/>
      <c r="J21" s="92"/>
      <c r="K21" s="91"/>
      <c r="L21" s="91"/>
      <c r="M21" s="9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5.75" x14ac:dyDescent="0.25">
      <c r="A22" s="4"/>
      <c r="B22" s="33" t="s">
        <v>79</v>
      </c>
      <c r="C22" s="33" t="s">
        <v>296</v>
      </c>
      <c r="D22" s="33" t="s">
        <v>79</v>
      </c>
      <c r="E22" s="291" t="s">
        <v>79</v>
      </c>
      <c r="F22" s="33" t="s">
        <v>339</v>
      </c>
      <c r="G22" s="33" t="s">
        <v>79</v>
      </c>
      <c r="H22" s="33" t="s">
        <v>365</v>
      </c>
      <c r="I22" s="33" t="s">
        <v>79</v>
      </c>
      <c r="J22" s="92"/>
      <c r="K22" s="91"/>
      <c r="L22" s="91"/>
      <c r="M22" s="9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6.5" thickBot="1" x14ac:dyDescent="0.3">
      <c r="A23" s="5"/>
      <c r="B23" s="34">
        <v>2015</v>
      </c>
      <c r="C23" s="34"/>
      <c r="D23" s="34" t="s">
        <v>297</v>
      </c>
      <c r="E23" s="292">
        <v>2016</v>
      </c>
      <c r="F23" s="34"/>
      <c r="G23" s="34" t="s">
        <v>297</v>
      </c>
      <c r="H23" s="34"/>
      <c r="I23" s="34" t="s">
        <v>297</v>
      </c>
      <c r="J23" s="92"/>
      <c r="K23" s="91"/>
      <c r="L23" s="91"/>
      <c r="M23" s="9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14.25" x14ac:dyDescent="0.2">
      <c r="A24" s="9"/>
      <c r="B24" s="10"/>
      <c r="C24" s="10"/>
      <c r="D24" s="306"/>
      <c r="E24" s="303"/>
      <c r="F24" s="10"/>
      <c r="G24" s="10"/>
      <c r="H24" s="10"/>
      <c r="I24" s="10"/>
      <c r="J24" s="92"/>
      <c r="K24" s="91"/>
      <c r="L24" s="91"/>
      <c r="M24" s="9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5" x14ac:dyDescent="0.25">
      <c r="A25" s="307" t="s">
        <v>72</v>
      </c>
      <c r="B25" s="10">
        <f>príjmy!D69</f>
        <v>739180</v>
      </c>
      <c r="C25" s="10">
        <f>príjmy!E69</f>
        <v>8493</v>
      </c>
      <c r="D25" s="306">
        <f>príjmy!F69</f>
        <v>747673</v>
      </c>
      <c r="E25" s="303">
        <f>príjmy!F69</f>
        <v>747673</v>
      </c>
      <c r="F25" s="10">
        <f>príjmy!G69</f>
        <v>16751</v>
      </c>
      <c r="G25" s="10">
        <f>D25+F25</f>
        <v>764424</v>
      </c>
      <c r="H25" s="10">
        <f>príjmy!I69</f>
        <v>14440</v>
      </c>
      <c r="I25" s="10">
        <f>G25+H25</f>
        <v>778864</v>
      </c>
      <c r="J25" s="92"/>
      <c r="K25" s="91"/>
      <c r="L25" s="91"/>
      <c r="M25" s="9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5" x14ac:dyDescent="0.25">
      <c r="A26" s="307" t="s">
        <v>247</v>
      </c>
      <c r="B26" s="15">
        <f>príjmy!D79</f>
        <v>0</v>
      </c>
      <c r="C26" s="15">
        <f>príjmy!E79</f>
        <v>0</v>
      </c>
      <c r="D26" s="308">
        <f>príjmy!F79</f>
        <v>0</v>
      </c>
      <c r="E26" s="304">
        <f>príjmy!F79</f>
        <v>0</v>
      </c>
      <c r="F26" s="15">
        <f>príjmy!G79</f>
        <v>1000</v>
      </c>
      <c r="G26" s="15">
        <f>D26+F26</f>
        <v>1000</v>
      </c>
      <c r="H26" s="15">
        <f>príjmy!I79</f>
        <v>1000</v>
      </c>
      <c r="I26" s="10">
        <f>G26+H26</f>
        <v>2000</v>
      </c>
      <c r="J26" s="92"/>
      <c r="K26" s="91"/>
      <c r="L26" s="91"/>
      <c r="M26" s="9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4.25" x14ac:dyDescent="0.2">
      <c r="A27" s="158" t="s">
        <v>8</v>
      </c>
      <c r="B27" s="156">
        <f>SUM(B25:B26)</f>
        <v>739180</v>
      </c>
      <c r="C27" s="156">
        <f>SUM(C25:C26)</f>
        <v>8493</v>
      </c>
      <c r="D27" s="301">
        <f>SUM(D25:D26)</f>
        <v>747673</v>
      </c>
      <c r="E27" s="295">
        <f>SUM(E25:E26)</f>
        <v>747673</v>
      </c>
      <c r="F27" s="156">
        <f>SUM(F25:F26)</f>
        <v>17751</v>
      </c>
      <c r="G27" s="156">
        <f>D27+F27</f>
        <v>765424</v>
      </c>
      <c r="H27" s="156">
        <f>SUM(H25:H26)</f>
        <v>15440</v>
      </c>
      <c r="I27" s="156">
        <f>SUM(I25:I26)</f>
        <v>780864</v>
      </c>
      <c r="J27" s="92"/>
      <c r="K27" s="91"/>
      <c r="L27" s="91"/>
      <c r="M27" s="9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5" x14ac:dyDescent="0.25">
      <c r="A28" s="307"/>
      <c r="B28" s="14"/>
      <c r="C28" s="14"/>
      <c r="D28" s="97"/>
      <c r="E28" s="294"/>
      <c r="F28" s="14"/>
      <c r="G28" s="397"/>
      <c r="H28" s="14"/>
      <c r="I28" s="397"/>
      <c r="J28" s="92"/>
      <c r="K28" s="91"/>
      <c r="L28" s="91"/>
      <c r="M28" s="9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4.25" x14ac:dyDescent="0.2">
      <c r="A29" s="309"/>
      <c r="B29" s="15"/>
      <c r="C29" s="15"/>
      <c r="D29" s="308"/>
      <c r="E29" s="304"/>
      <c r="F29" s="15"/>
      <c r="G29" s="397"/>
      <c r="H29" s="15"/>
      <c r="I29" s="397"/>
      <c r="J29" s="92"/>
      <c r="K29" s="91"/>
      <c r="L29" s="91"/>
      <c r="M29" s="9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4.25" x14ac:dyDescent="0.2">
      <c r="A30" s="310" t="s">
        <v>10</v>
      </c>
      <c r="B30" s="156">
        <f>príjmy!D73</f>
        <v>46000</v>
      </c>
      <c r="C30" s="156">
        <f>príjmy!E73</f>
        <v>0</v>
      </c>
      <c r="D30" s="301">
        <f>B30+C30</f>
        <v>46000</v>
      </c>
      <c r="E30" s="295">
        <f>príjmy!F73</f>
        <v>46000</v>
      </c>
      <c r="F30" s="156">
        <f>príjmy!G73</f>
        <v>0</v>
      </c>
      <c r="G30" s="156">
        <f>D30+F30</f>
        <v>46000</v>
      </c>
      <c r="H30" s="156">
        <f>príjmy!I73</f>
        <v>27500</v>
      </c>
      <c r="I30" s="156">
        <f>G30+H30</f>
        <v>73500</v>
      </c>
      <c r="J30" s="92"/>
      <c r="K30" s="91"/>
      <c r="L30" s="91"/>
      <c r="M30" s="9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15" x14ac:dyDescent="0.25">
      <c r="A31" s="311"/>
      <c r="B31" s="14"/>
      <c r="C31" s="14"/>
      <c r="D31" s="97"/>
      <c r="E31" s="294"/>
      <c r="F31" s="14"/>
      <c r="G31" s="397"/>
      <c r="H31" s="14"/>
      <c r="I31" s="397"/>
      <c r="J31" s="92"/>
      <c r="K31" s="91"/>
      <c r="L31" s="91"/>
      <c r="M31" s="9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4.25" x14ac:dyDescent="0.2">
      <c r="A32" s="312"/>
      <c r="B32" s="15"/>
      <c r="C32" s="15"/>
      <c r="D32" s="308"/>
      <c r="E32" s="304"/>
      <c r="F32" s="15"/>
      <c r="G32" s="397"/>
      <c r="H32" s="15"/>
      <c r="I32" s="397"/>
      <c r="J32" s="92"/>
      <c r="K32" s="91"/>
      <c r="L32" s="91"/>
      <c r="M32" s="91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4.25" x14ac:dyDescent="0.2">
      <c r="A33" s="310" t="s">
        <v>60</v>
      </c>
      <c r="B33" s="156">
        <f>príjmy!D78</f>
        <v>16140</v>
      </c>
      <c r="C33" s="156">
        <f>príjmy!E78</f>
        <v>4549</v>
      </c>
      <c r="D33" s="301">
        <f>príjmy!F78</f>
        <v>20689</v>
      </c>
      <c r="E33" s="295">
        <f>príjmy!F78</f>
        <v>20689</v>
      </c>
      <c r="F33" s="156">
        <f>príjmy!G78</f>
        <v>2833</v>
      </c>
      <c r="G33" s="156">
        <f>D33+F33</f>
        <v>23522</v>
      </c>
      <c r="H33" s="156">
        <f>príjmy!I78</f>
        <v>6350</v>
      </c>
      <c r="I33" s="156">
        <f>G33+H33</f>
        <v>29872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ht="15" thickBot="1" x14ac:dyDescent="0.25">
      <c r="A34" s="313" t="s">
        <v>61</v>
      </c>
      <c r="B34" s="19">
        <f t="shared" ref="B34:I34" si="2">B33+B30+B27</f>
        <v>801320</v>
      </c>
      <c r="C34" s="19">
        <f t="shared" si="2"/>
        <v>13042</v>
      </c>
      <c r="D34" s="314">
        <f t="shared" si="2"/>
        <v>814362</v>
      </c>
      <c r="E34" s="305">
        <f t="shared" si="2"/>
        <v>814362</v>
      </c>
      <c r="F34" s="19">
        <f t="shared" si="2"/>
        <v>20584</v>
      </c>
      <c r="G34" s="19">
        <f t="shared" si="2"/>
        <v>834946</v>
      </c>
      <c r="H34" s="19">
        <f t="shared" si="2"/>
        <v>49290</v>
      </c>
      <c r="I34" s="19">
        <f t="shared" si="2"/>
        <v>884236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13.5" thickBo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ht="14.25" x14ac:dyDescent="0.2">
      <c r="A36" s="6" t="s">
        <v>13</v>
      </c>
      <c r="B36" s="20">
        <f t="shared" ref="B36:I36" si="3">B34</f>
        <v>801320</v>
      </c>
      <c r="C36" s="20">
        <f t="shared" si="3"/>
        <v>13042</v>
      </c>
      <c r="D36" s="21">
        <f t="shared" si="3"/>
        <v>814362</v>
      </c>
      <c r="E36" s="21">
        <f t="shared" si="3"/>
        <v>814362</v>
      </c>
      <c r="F36" s="20">
        <f t="shared" si="3"/>
        <v>20584</v>
      </c>
      <c r="G36" s="21">
        <f t="shared" si="3"/>
        <v>834946</v>
      </c>
      <c r="H36" s="20">
        <f t="shared" si="3"/>
        <v>49290</v>
      </c>
      <c r="I36" s="21">
        <f t="shared" si="3"/>
        <v>884236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ht="14.25" x14ac:dyDescent="0.2">
      <c r="A37" s="7" t="s">
        <v>7</v>
      </c>
      <c r="B37" s="22">
        <f t="shared" ref="B37:I37" si="4">B19</f>
        <v>801320</v>
      </c>
      <c r="C37" s="22">
        <f t="shared" si="4"/>
        <v>8613</v>
      </c>
      <c r="D37" s="23">
        <f t="shared" si="4"/>
        <v>812434</v>
      </c>
      <c r="E37" s="23">
        <f t="shared" si="4"/>
        <v>68099</v>
      </c>
      <c r="F37" s="22">
        <f t="shared" si="4"/>
        <v>20172</v>
      </c>
      <c r="G37" s="23">
        <f t="shared" si="4"/>
        <v>832606</v>
      </c>
      <c r="H37" s="22">
        <f t="shared" si="4"/>
        <v>23718</v>
      </c>
      <c r="I37" s="23">
        <f t="shared" si="4"/>
        <v>856324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15" thickBot="1" x14ac:dyDescent="0.25">
      <c r="A38" s="8" t="s">
        <v>12</v>
      </c>
      <c r="B38" s="24">
        <f t="shared" ref="B38:G38" si="5">B36-B37</f>
        <v>0</v>
      </c>
      <c r="C38" s="24">
        <f t="shared" si="5"/>
        <v>4429</v>
      </c>
      <c r="D38" s="25">
        <f t="shared" si="5"/>
        <v>1928</v>
      </c>
      <c r="E38" s="25">
        <f t="shared" si="5"/>
        <v>746263</v>
      </c>
      <c r="F38" s="24">
        <f t="shared" si="5"/>
        <v>412</v>
      </c>
      <c r="G38" s="25">
        <f t="shared" si="5"/>
        <v>2340</v>
      </c>
      <c r="H38" s="24">
        <f>H36-H37</f>
        <v>25572</v>
      </c>
      <c r="I38" s="25">
        <f>I36-I37</f>
        <v>27912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</sheetData>
  <mergeCells count="1">
    <mergeCell ref="A4:I4"/>
  </mergeCells>
  <phoneticPr fontId="24" type="noConversion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I.strana</vt:lpstr>
      <vt:lpstr>príjmy</vt:lpstr>
      <vt:lpstr>bezne výdavky</vt:lpstr>
      <vt:lpstr>Kap.výd</vt:lpstr>
      <vt:lpstr>Rekapitulácia</vt:lpstr>
      <vt:lpstr>'bezne výdavky'!Oblasť_tlače</vt:lpstr>
      <vt:lpstr>Kap.výd!Oblasť_tlače</vt:lpstr>
      <vt:lpstr>príjmy!Oblasť_tlače</vt:lpstr>
      <vt:lpstr>Rekapitulácia!Oblasť_tlače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Aniko</cp:lastModifiedBy>
  <cp:lastPrinted>2015-10-05T12:43:36Z</cp:lastPrinted>
  <dcterms:created xsi:type="dcterms:W3CDTF">2007-11-27T07:38:22Z</dcterms:created>
  <dcterms:modified xsi:type="dcterms:W3CDTF">2015-11-05T06:05:48Z</dcterms:modified>
</cp:coreProperties>
</file>