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55" windowWidth="11340" windowHeight="8070" activeTab="3"/>
  </bookViews>
  <sheets>
    <sheet name="príjmy" sheetId="1" r:id="rId1"/>
    <sheet name="bezne výdavky" sheetId="2" r:id="rId2"/>
    <sheet name="Kap.výd" sheetId="3" r:id="rId3"/>
    <sheet name="Rekapitulácia" sheetId="4" r:id="rId4"/>
    <sheet name="I.strana" sheetId="5" r:id="rId5"/>
  </sheets>
  <definedNames>
    <definedName name="_xlnm._FilterDatabase" localSheetId="2" hidden="1">'Kap.výd'!$C$3:$C$30</definedName>
    <definedName name="_xlnm.Print_Area" localSheetId="1">'bezne výdavky'!$A$1:$I$285</definedName>
  </definedNames>
  <calcPr fullCalcOnLoad="1"/>
</workbook>
</file>

<file path=xl/sharedStrings.xml><?xml version="1.0" encoding="utf-8"?>
<sst xmlns="http://schemas.openxmlformats.org/spreadsheetml/2006/main" count="745" uniqueCount="380">
  <si>
    <t xml:space="preserve">Cestovné </t>
  </si>
  <si>
    <t>Všeobecný materiál</t>
  </si>
  <si>
    <t>Knihy a časopisy</t>
  </si>
  <si>
    <t>Nehmotný majetok</t>
  </si>
  <si>
    <t>Reprez.-vec.dary,pohost.</t>
  </si>
  <si>
    <t>Údržba výpočtovej tech.</t>
  </si>
  <si>
    <t xml:space="preserve">Školenie </t>
  </si>
  <si>
    <t xml:space="preserve">Poplatky a odvody </t>
  </si>
  <si>
    <t>Naturálna mzda-ošat.zamest.</t>
  </si>
  <si>
    <t>Poistenie majetku</t>
  </si>
  <si>
    <t>Prídely do soc. fondu</t>
  </si>
  <si>
    <t>PN</t>
  </si>
  <si>
    <t>Výdavky celkom</t>
  </si>
  <si>
    <t>Stravovanie - str.listky</t>
  </si>
  <si>
    <t xml:space="preserve">Vodné, stočné, vývoz fek. 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</si>
  <si>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</si>
  <si>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</si>
  <si>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</si>
  <si>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</si>
  <si>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</si>
  <si>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</si>
  <si>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</si>
  <si>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</si>
  <si>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</si>
  <si>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Doplnové dôchodkove poist.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</si>
  <si>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</si>
  <si>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</si>
  <si>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</si>
  <si>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</si>
  <si>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</si>
  <si>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</si>
  <si>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 bytov a nebyt.priestor</t>
  </si>
  <si>
    <t>Daň za nevýherné hracie prístroje</t>
  </si>
  <si>
    <t>Daň za užívanie verejného priestranstva</t>
  </si>
  <si>
    <t>Za komunálne odpady a drobné stav.od.</t>
  </si>
  <si>
    <t>Príjmy z prenajatých pozemkov</t>
  </si>
  <si>
    <t>Príjmy z prenajatých budov, priestorov</t>
  </si>
  <si>
    <t>212003/09</t>
  </si>
  <si>
    <t>Prenájom kultúrný dom</t>
  </si>
  <si>
    <t>212003/13</t>
  </si>
  <si>
    <t>Nájomné byty 6.b.j.</t>
  </si>
  <si>
    <t>Za porušenie predpisov</t>
  </si>
  <si>
    <t>223001/03</t>
  </si>
  <si>
    <t>Ostatné poplatky-kopír, relácia</t>
  </si>
  <si>
    <t>223002/01</t>
  </si>
  <si>
    <t>Za stravné</t>
  </si>
  <si>
    <t>Poplatky za znečistenie ovzdušia</t>
  </si>
  <si>
    <t>Z výťažkov z lotérií a iných hier</t>
  </si>
  <si>
    <t>Príjmy z dobropisov</t>
  </si>
  <si>
    <t>Sponzorské dary- deň obce</t>
  </si>
  <si>
    <t>Garanty: recyklácia odpadu</t>
  </si>
  <si>
    <t>Matrika- transfer na matričnú činnosť</t>
  </si>
  <si>
    <t>Hmotná núdza - strava. škol.potreby</t>
  </si>
  <si>
    <t>Transfer na školstvo</t>
  </si>
  <si>
    <t>Vzdelávacie poukzy</t>
  </si>
  <si>
    <t>MŠ-transfer na výchovu a vzdelávanie</t>
  </si>
  <si>
    <t>Prenes.výkon št.správy-životné prost, cesty</t>
  </si>
  <si>
    <t>Prenes.výkon št.správy-evidencia obyvateľ.</t>
  </si>
  <si>
    <t>OPŽP - kanalizácia</t>
  </si>
  <si>
    <t>Kapitálové príjmy spolu</t>
  </si>
  <si>
    <t>Príjmové finančné operácie</t>
  </si>
  <si>
    <t>PRÍJMY SPOLU</t>
  </si>
  <si>
    <t>Splátka istiny ŠFRB</t>
  </si>
  <si>
    <t>Iné príjmy- plyn, elektrina</t>
  </si>
  <si>
    <t>Licencie -automaty</t>
  </si>
  <si>
    <t>Odvody zo mzdy</t>
  </si>
  <si>
    <t>Pošt. a telekom.sl.,rozhlas</t>
  </si>
  <si>
    <t>Štúdia, posudky</t>
  </si>
  <si>
    <t>Kolkové známky</t>
  </si>
  <si>
    <t>Kominárske práce</t>
  </si>
  <si>
    <t>Výnos dane z príjmov poukázaný územ.sam.</t>
  </si>
  <si>
    <t>Nájom zariadení</t>
  </si>
  <si>
    <t>VU SR UPSVAR</t>
  </si>
  <si>
    <t>Volby</t>
  </si>
  <si>
    <t>Daň za predajné automaty</t>
  </si>
  <si>
    <t xml:space="preserve">Náhadné diely - kupa nahr. </t>
  </si>
  <si>
    <t>Oprava a údržba - mot. vozidiel</t>
  </si>
  <si>
    <t xml:space="preserve">Energia, plyn </t>
  </si>
  <si>
    <t>Licencie</t>
  </si>
  <si>
    <t>Všeobecné služby</t>
  </si>
  <si>
    <t>Bývanie</t>
  </si>
  <si>
    <t>DDP</t>
  </si>
  <si>
    <t>Finančné  operácie spolu</t>
  </si>
  <si>
    <t>Oprava strojov, udrzba kotlov</t>
  </si>
  <si>
    <t>Tovary a služby</t>
  </si>
  <si>
    <t>hospodárnosti materskej školy</t>
  </si>
  <si>
    <t>Kosačky -olej, PHM</t>
  </si>
  <si>
    <t>PHM taktor</t>
  </si>
  <si>
    <t>Od ostatných neziskovch org.</t>
  </si>
  <si>
    <t>Vrátenie prostriedkov</t>
  </si>
  <si>
    <t>Od FO vrátenie</t>
  </si>
  <si>
    <t>Akt. Opatrenia trhu</t>
  </si>
  <si>
    <t>Príjmy z predaja kap.aktív</t>
  </si>
  <si>
    <t>Rekonštrukcia ZŠ</t>
  </si>
  <si>
    <t>OŽP kanalizácia</t>
  </si>
  <si>
    <t>Invectičný úver VUB</t>
  </si>
  <si>
    <t>221004/4</t>
  </si>
  <si>
    <t>Ostatné poplatky -ROEP</t>
  </si>
  <si>
    <t>Z rozpočtu MF výpadok podiel daní</t>
  </si>
  <si>
    <t>223001/01</t>
  </si>
  <si>
    <t>Príspevok na rozvoj</t>
  </si>
  <si>
    <t>Protipovodnova cinnost</t>
  </si>
  <si>
    <t>Z rezveného fondu</t>
  </si>
  <si>
    <t>Zostatok prostriedk z predch.</t>
  </si>
  <si>
    <t>Interierové vybavenie</t>
  </si>
  <si>
    <t>Povinne zmluvne poistenie</t>
  </si>
  <si>
    <t>637004/04</t>
  </si>
  <si>
    <t>Všeobec. Služby</t>
  </si>
  <si>
    <t>637004/05</t>
  </si>
  <si>
    <t>Odvoz odpadovej vody</t>
  </si>
  <si>
    <t>Jednotlivci-prídavky na deti</t>
  </si>
  <si>
    <t>Udržba výpočtovej techniky</t>
  </si>
  <si>
    <t>Ošatné zamest.</t>
  </si>
  <si>
    <t xml:space="preserve">PHM </t>
  </si>
  <si>
    <t>Miestna komunikácia-udržba ciest</t>
  </si>
  <si>
    <t>Elektrina dom smútku</t>
  </si>
  <si>
    <t xml:space="preserve">Opr.,údr a rekonšt. </t>
  </si>
  <si>
    <t>Služby- čistenie obrusov</t>
  </si>
  <si>
    <t>Kosačka olej</t>
  </si>
  <si>
    <t>Opr.strojov</t>
  </si>
  <si>
    <t>Oprava budovy</t>
  </si>
  <si>
    <t>Turnaj starostu obce</t>
  </si>
  <si>
    <t>Mzdy, príplatky, náhrady</t>
  </si>
  <si>
    <t>Elektricka energia</t>
  </si>
  <si>
    <t>Telefon, postovne</t>
  </si>
  <si>
    <t>Prevádzkove stroje</t>
  </si>
  <si>
    <t>Udržba kotla</t>
  </si>
  <si>
    <t>Oprava a rekonš</t>
  </si>
  <si>
    <t>Elektricka energia a plyn</t>
  </si>
  <si>
    <t>Poštovne a telekom služby</t>
  </si>
  <si>
    <t>Všeobecný materiál, čist.potr.</t>
  </si>
  <si>
    <t>Interierové vybavenia</t>
  </si>
  <si>
    <t>Školenie</t>
  </si>
  <si>
    <t>Revizia zariadení</t>
  </si>
  <si>
    <t>Suťaž na den deti</t>
  </si>
  <si>
    <t>Dotácia na dopravné</t>
  </si>
  <si>
    <t>Poistenie ZS</t>
  </si>
  <si>
    <t>Prídel do soc.fond</t>
  </si>
  <si>
    <t>Hmotná núdza strava</t>
  </si>
  <si>
    <t>Mzda, príplatok, náhrada ŠKD</t>
  </si>
  <si>
    <t>Všeobecný material</t>
  </si>
  <si>
    <t>Cestovne</t>
  </si>
  <si>
    <t>Opravy a udrzba</t>
  </si>
  <si>
    <t>Homtná nudza- strava</t>
  </si>
  <si>
    <t>Verejné osvetlenie- energia</t>
  </si>
  <si>
    <t>Verejné osvetlenie- udrzba</t>
  </si>
  <si>
    <t>Mzdy, príplatky, náhrady, odmeny</t>
  </si>
  <si>
    <t>Oprava telekom.techniky</t>
  </si>
  <si>
    <t>PHM ocu</t>
  </si>
  <si>
    <t>Skolenie</t>
  </si>
  <si>
    <t>Špecialny material</t>
  </si>
  <si>
    <t>Odvoz odpadku</t>
  </si>
  <si>
    <t>Uskladnenie odpadu TKO</t>
  </si>
  <si>
    <t>Oprava</t>
  </si>
  <si>
    <t>Poplatky v banke</t>
  </si>
  <si>
    <t>Spec.stroje</t>
  </si>
  <si>
    <t>637005/02</t>
  </si>
  <si>
    <t>Specialne služby</t>
  </si>
  <si>
    <t>Výpočtová technika</t>
  </si>
  <si>
    <t>Special služby</t>
  </si>
  <si>
    <t>Prac.odev</t>
  </si>
  <si>
    <t xml:space="preserve">Oprava strojov </t>
  </si>
  <si>
    <t xml:space="preserve">Rozpočet </t>
  </si>
  <si>
    <t>01116</t>
  </si>
  <si>
    <t>0112</t>
  </si>
  <si>
    <t>0620</t>
  </si>
  <si>
    <t>0133</t>
  </si>
  <si>
    <t>0160</t>
  </si>
  <si>
    <t>0320</t>
  </si>
  <si>
    <t>Ekon.</t>
  </si>
  <si>
    <t>klsifikácia</t>
  </si>
  <si>
    <t>Názov položky</t>
  </si>
  <si>
    <t>Odchodné ZS</t>
  </si>
  <si>
    <t>Sutaze DD</t>
  </si>
  <si>
    <t>223001/05</t>
  </si>
  <si>
    <t>Ostat.material</t>
  </si>
  <si>
    <t>Splácanie soc.pozičky</t>
  </si>
  <si>
    <t>Elektrina zberný dvor</t>
  </si>
  <si>
    <t>Socálne znevýhodneých žiakov</t>
  </si>
  <si>
    <t>Kapitálové výdavky spolu</t>
  </si>
  <si>
    <t xml:space="preserve">Splátka istiny VÚB </t>
  </si>
  <si>
    <t>Finančné príjmy</t>
  </si>
  <si>
    <t>PRIJMY CELKOM</t>
  </si>
  <si>
    <t>0640</t>
  </si>
  <si>
    <t>0740</t>
  </si>
  <si>
    <t>0810</t>
  </si>
  <si>
    <t>0911</t>
  </si>
  <si>
    <t>0912</t>
  </si>
  <si>
    <t>klas.</t>
  </si>
  <si>
    <t xml:space="preserve">Funk. </t>
  </si>
  <si>
    <t xml:space="preserve">Príjem z predaja pozemkov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</si>
  <si>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</si>
  <si>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</si>
  <si>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</si>
  <si>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</si>
  <si>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</si>
  <si>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</si>
  <si>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240 - NEDAŇOVÉ PRÍJMY - úroky z tuz.uverov a pôžičiek</t>
  </si>
  <si>
    <t>290 - INÉ NEDAŇOVÉ PRÍJMY</t>
  </si>
  <si>
    <t>300 - Garanty a transfery</t>
  </si>
  <si>
    <t>Obec -bežné príjmy</t>
  </si>
  <si>
    <t>Pracovné odevy. ochranne p.</t>
  </si>
  <si>
    <t>-</t>
  </si>
  <si>
    <t>Kupa obecného os.vozidla DACIA</t>
  </si>
  <si>
    <t>Príspevky MŠ</t>
  </si>
  <si>
    <t>Príspevky od rodičov klub detí</t>
  </si>
  <si>
    <t>Z náhrad poistného plnenia</t>
  </si>
  <si>
    <t>Služby</t>
  </si>
  <si>
    <t>Tarifný plat</t>
  </si>
  <si>
    <t>Odvody</t>
  </si>
  <si>
    <t>Transfer na Stav.úrad</t>
  </si>
  <si>
    <t>221004/1</t>
  </si>
  <si>
    <t>Správne poplatky- výherné</t>
  </si>
  <si>
    <t>223001/10</t>
  </si>
  <si>
    <t>Manipulačný poplatok- zberny dvor</t>
  </si>
  <si>
    <t>Príjem kap. Aktív - traktor</t>
  </si>
  <si>
    <t>oprava</t>
  </si>
  <si>
    <t>Prečistenie odtok. rúr</t>
  </si>
  <si>
    <t>Výpočtová technika ZŠ</t>
  </si>
  <si>
    <t>Dobravné jednotlivci</t>
  </si>
  <si>
    <t>Povinné zmluv. poistenie-traktor, príves</t>
  </si>
  <si>
    <t xml:space="preserve">Kurzy a súťaže, turnaj star., </t>
  </si>
  <si>
    <t>Služby- audit. práv, učt.externe</t>
  </si>
  <si>
    <t>Špeciálne sl- poradenstvo</t>
  </si>
  <si>
    <t>Potraviny (prídav, na deti)</t>
  </si>
  <si>
    <t>Opr.,údr a rekonšt. /OCU,/</t>
  </si>
  <si>
    <t>v zmysle zákona č. 583/2004 Z.z. v znení neskorších predpisov</t>
  </si>
  <si>
    <t xml:space="preserve">                Rekapitulácia  príjmov a výdavkov</t>
  </si>
  <si>
    <t>634002/01</t>
  </si>
  <si>
    <t>Oprava has.čerpadla</t>
  </si>
  <si>
    <t>Bežné príjmy ZŠ s VJM</t>
  </si>
  <si>
    <t>Odchodné OcU</t>
  </si>
  <si>
    <t>Rozpočet</t>
  </si>
  <si>
    <t xml:space="preserve">      v zmysle zákona č. 583/2004 Z.z.</t>
  </si>
  <si>
    <t>0116</t>
  </si>
  <si>
    <t>08209</t>
  </si>
  <si>
    <t>Finančné operácie</t>
  </si>
  <si>
    <t>Finančné operácie spolu</t>
  </si>
  <si>
    <t xml:space="preserve">       OBEC ŠTVRTOK NA OSTROVE</t>
  </si>
  <si>
    <t>Odmeny poslancov OZ</t>
  </si>
  <si>
    <t>Obecné noviny Hírnok</t>
  </si>
  <si>
    <t>Cintorín licencia</t>
  </si>
  <si>
    <t>Software update</t>
  </si>
  <si>
    <t>Kód</t>
  </si>
  <si>
    <t>zdroja</t>
  </si>
  <si>
    <t>11U1</t>
  </si>
  <si>
    <t>11U2</t>
  </si>
  <si>
    <t>Enviromentálny fond, Zberný dvor EU</t>
  </si>
  <si>
    <t>MŽP SR - OP ŽP- Zberný dvor ŠR</t>
  </si>
  <si>
    <t>131 C</t>
  </si>
  <si>
    <t>Mzdy</t>
  </si>
  <si>
    <t xml:space="preserve"> Príplatok</t>
  </si>
  <si>
    <t>Odmeny</t>
  </si>
  <si>
    <t/>
  </si>
  <si>
    <t>rozpočtu</t>
  </si>
  <si>
    <t>po II.úprave</t>
  </si>
  <si>
    <t>Učebné pomôcky</t>
  </si>
  <si>
    <t>633009/02</t>
  </si>
  <si>
    <t>Oprava výpočtovej techniky</t>
  </si>
  <si>
    <t>Bežné výdavky ZŠ s VJM s právnou subjekt.</t>
  </si>
  <si>
    <t>Bežné príjmy - ZŠ s VJM s právnou subjek.</t>
  </si>
  <si>
    <t>Vo Štvrtok na Ostrove</t>
  </si>
  <si>
    <t>FNC</t>
  </si>
  <si>
    <t>Program</t>
  </si>
  <si>
    <t>Služby- učtovníctvo externe</t>
  </si>
  <si>
    <t>Poplatok TV, rádio</t>
  </si>
  <si>
    <t>Príspevky v člensk.organiz.</t>
  </si>
  <si>
    <t>Propagácia a marketing</t>
  </si>
  <si>
    <t>Reklama, iznezrcia</t>
  </si>
  <si>
    <t>Služby občanom</t>
  </si>
  <si>
    <t>633015/05</t>
  </si>
  <si>
    <t>Cintorín palivo do kosačky</t>
  </si>
  <si>
    <t>Bezpečnosť</t>
  </si>
  <si>
    <t>BOZP</t>
  </si>
  <si>
    <t>Odpadové hospodárstvo</t>
  </si>
  <si>
    <t>PHM- zberný dvor</t>
  </si>
  <si>
    <t xml:space="preserve">Oprava strojov, udrzba </t>
  </si>
  <si>
    <t>Komunikácia a doprava</t>
  </si>
  <si>
    <t>Vzdelávanie</t>
  </si>
  <si>
    <t>0960</t>
  </si>
  <si>
    <t>Šport</t>
  </si>
  <si>
    <t>Príspevky nezisk .organi</t>
  </si>
  <si>
    <t>Kultúra</t>
  </si>
  <si>
    <t>08205</t>
  </si>
  <si>
    <t>Den obce</t>
  </si>
  <si>
    <t>Podpora podujatí - Spevácky zbor</t>
  </si>
  <si>
    <t>Podpora podujatí- Dom matiek</t>
  </si>
  <si>
    <t>Podpora ostat. Podujatí</t>
  </si>
  <si>
    <t>Príspevok- Spol. Sv. Jakub</t>
  </si>
  <si>
    <t>Sociálne služby</t>
  </si>
  <si>
    <t>0820</t>
  </si>
  <si>
    <t>Deň dôchodcov</t>
  </si>
  <si>
    <t>Úrok - ŠFRB</t>
  </si>
  <si>
    <t>0660</t>
  </si>
  <si>
    <t>0510</t>
  </si>
  <si>
    <t>Všeobecný materiál- obecné evidencie</t>
  </si>
  <si>
    <t>Mzdy- matrika</t>
  </si>
  <si>
    <t>Mzdy- zdravotné stredisko</t>
  </si>
  <si>
    <t>Odvody zo mzdy- zdravotné stredisko</t>
  </si>
  <si>
    <t>Pošt. a telekom.sl.,rozhlas- SU</t>
  </si>
  <si>
    <t xml:space="preserve">Urok z úveru VUB </t>
  </si>
  <si>
    <t xml:space="preserve">Kapitálové výdavky </t>
  </si>
  <si>
    <t>Manažment</t>
  </si>
  <si>
    <t>Činnosť orgánov obce</t>
  </si>
  <si>
    <t>Riadenie a evidencia majetku</t>
  </si>
  <si>
    <t>Finančné riadenie</t>
  </si>
  <si>
    <t>Členstvo obce v združeniach</t>
  </si>
  <si>
    <t>Kontrola</t>
  </si>
  <si>
    <t>Spravodajca – Hírnök</t>
  </si>
  <si>
    <t>Webstránka obce</t>
  </si>
  <si>
    <t>Obecné evidencie</t>
  </si>
  <si>
    <t>Matrika</t>
  </si>
  <si>
    <t>Zdravotné stredisko</t>
  </si>
  <si>
    <t>Stavebný úrad</t>
  </si>
  <si>
    <t>Cintorín a dom smútku</t>
  </si>
  <si>
    <t>Protipožiarna ochrana</t>
  </si>
  <si>
    <t>Civilná ochrana</t>
  </si>
  <si>
    <t>Verejné osvetlenie</t>
  </si>
  <si>
    <t>Separovaný zber odpadu</t>
  </si>
  <si>
    <t>Materská škola</t>
  </si>
  <si>
    <t>Školská jedáleň pri MŠ</t>
  </si>
  <si>
    <t>Základná škola 1-4. Ročník</t>
  </si>
  <si>
    <t>Klub detí pri ZŠ 1-4.</t>
  </si>
  <si>
    <t>Podpora TJ</t>
  </si>
  <si>
    <t>Športové ihrisko</t>
  </si>
  <si>
    <t>Kultúrny dom a knižnica</t>
  </si>
  <si>
    <t>Deň obce</t>
  </si>
  <si>
    <t>Spevácký zbor Štvrtok na Ostrove</t>
  </si>
  <si>
    <t>Klub matiek</t>
  </si>
  <si>
    <t>Adventné podujatia</t>
  </si>
  <si>
    <t>Klub dôchodcov</t>
  </si>
  <si>
    <t>Nájomné byty</t>
  </si>
  <si>
    <t>Spolu bežné výdavky</t>
  </si>
  <si>
    <t>Bežné výdavky ZŠ s VJM s právnou subjek.</t>
  </si>
  <si>
    <t>III. úprava</t>
  </si>
  <si>
    <t>po III. úprave</t>
  </si>
  <si>
    <t>III. Zmena rozpočtu obce Štvrtok na Ostrove za rok 2013</t>
  </si>
  <si>
    <t>III. zmena</t>
  </si>
  <si>
    <t>po III.úprave</t>
  </si>
  <si>
    <t>po II. úprave</t>
  </si>
  <si>
    <t>III. Zmena rozpočtu obce na rok 2013</t>
  </si>
  <si>
    <t>III.zmena</t>
  </si>
  <si>
    <t xml:space="preserve"> </t>
  </si>
  <si>
    <t>Dotácia -  nepedagogickí zamestnanci</t>
  </si>
  <si>
    <t>Dotácia- MDVRR SR - miestne komunikácie</t>
  </si>
  <si>
    <t>Príspevok ÚPSVR §50j</t>
  </si>
  <si>
    <t>Rekonštrukcia OcÚ</t>
  </si>
  <si>
    <t>Zverejnené: 17.5.2013</t>
  </si>
  <si>
    <t>Plán, manažment a kontrola</t>
  </si>
  <si>
    <t>Prog</t>
  </si>
  <si>
    <t>ram</t>
  </si>
  <si>
    <t>Podpra ostat. kultur. podujatí a organiz.</t>
  </si>
  <si>
    <t>Prostr. pre život- verej. priest.</t>
  </si>
  <si>
    <t>Stoková kanal.sieť, prečerp. stan.</t>
  </si>
  <si>
    <t>Enviromen. fond- zlepš. energ.</t>
  </si>
  <si>
    <t xml:space="preserve"> Zber a likvidácia komun. odpadu</t>
  </si>
  <si>
    <t>Mgr. Péter Őry - starosta obce</t>
  </si>
  <si>
    <t>Rekonštrukcia a modernizácia KD</t>
  </si>
  <si>
    <t>Revitalizácia okolia Sv. Floriána</t>
  </si>
  <si>
    <t>Rekonštrukcia miestných komunikácií</t>
  </si>
  <si>
    <t>Serverový systém</t>
  </si>
  <si>
    <t>Za predaj výrobkov a služieb</t>
  </si>
  <si>
    <t>221004/01</t>
  </si>
  <si>
    <t>Ostat.poplatky za overenie</t>
  </si>
  <si>
    <t>Ost. Poplatky- Stav.úrad</t>
  </si>
  <si>
    <t>Vratky Ocu</t>
  </si>
  <si>
    <t>Oprava traktora zberný dvor</t>
  </si>
  <si>
    <t>PN MŠ</t>
  </si>
  <si>
    <t>Členské príspevky</t>
  </si>
  <si>
    <t>Dotácia na činnosť DHZ</t>
  </si>
  <si>
    <t xml:space="preserve">Nehmotný majetok - licencie </t>
  </si>
  <si>
    <t>Nájom za pozemky cintorína</t>
  </si>
  <si>
    <t xml:space="preserve"> Zberný dvor EU</t>
  </si>
  <si>
    <t>Rímskokatolická cirkev</t>
  </si>
  <si>
    <t>xxxxxx</t>
  </si>
  <si>
    <t>635007-200</t>
  </si>
  <si>
    <t>úprava41</t>
  </si>
  <si>
    <t>300 úprava sobri jóska</t>
  </si>
  <si>
    <t>csak májusban jött meg a pénz</t>
  </si>
  <si>
    <t>01 könyvek77,45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</si>
</sst>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k"/>
    <numFmt numFmtId="173" formatCode="_-* #,##0.00\ [$Sk-41B]_-;\-* #,##0.00\ [$Sk-41B]_-;_-* &quot;-&quot;??\ [$Sk-41B]_-;_-@_-"/>
    <numFmt numFmtId="174" formatCode="_-* #,##0.00\ [$€-1]_-;\-* #,##0.00\ [$€-1]_-;_-* &quot;-&quot;??\ [$€-1]_-;_-@_-"/>
    <numFmt numFmtId="175" formatCode="#,##0.00_ ;\-#,##0.00\ "/>
    <numFmt numFmtId="176" formatCode="#,##0\ _S_k"/>
    <numFmt numFmtId="177" formatCode="_-* #,##0.00\ [$€-41B]_-;\-* #,##0.00\ [$€-41B]_-;_-* &quot;-&quot;??\ [$€-41B]_-;_-@_-"/>
    <numFmt numFmtId="178" formatCode="_-* #,##0.0\ _€_-;\-* #,##0.0\ _€_-;_-* &quot;-&quot;??\ _€_-;_-@_-"/>
    <numFmt numFmtId="179" formatCode="_-* #,##0\ _€_-;\-* #,##0\ _€_-;_-* &quot;-&quot;??\ _€_-;_-@_-"/>
    <numFmt numFmtId="180" formatCode="_-* #,##0.000\ _€_-;\-* #,##0.000\ _€_-;_-* &quot;-&quot;??\ _€_-;_-@_-"/>
    <numFmt numFmtId="181" formatCode="_-* #,##0.0\ [$€-1]_-;\-* #,##0.0\ [$€-1]_-;_-* &quot;-&quot;??\ [$€-1]_-;_-@_-"/>
    <numFmt numFmtId="182" formatCode="_-* #,##0\ [$€-1]_-;\-* #,##0\ [$€-1]_-;_-* &quot;-&quot;??\ [$€-1]_-;_-@_-"/>
    <numFmt numFmtId="183" formatCode="0.0"/>
    <numFmt numFmtId="184" formatCode="#,##0.0\ _S_k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medium"/>
      <bottom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medium"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/>
      <bottom style="medium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ck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8" applyNumberFormat="0" applyAlignment="0" applyProtection="0"/>
    <xf numFmtId="0" fontId="64" fillId="24" borderId="8" applyNumberFormat="0" applyAlignment="0" applyProtection="0"/>
    <xf numFmtId="0" fontId="65" fillId="24" borderId="9" applyNumberFormat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9" fontId="4" fillId="0" borderId="16" xfId="33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179" fontId="3" fillId="0" borderId="18" xfId="33" applyNumberFormat="1" applyFont="1" applyBorder="1" applyAlignment="1">
      <alignment vertical="center"/>
    </xf>
    <xf numFmtId="179" fontId="3" fillId="0" borderId="16" xfId="33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79" fontId="4" fillId="0" borderId="16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179" fontId="4" fillId="33" borderId="19" xfId="0" applyNumberFormat="1" applyFont="1" applyFill="1" applyBorder="1" applyAlignment="1">
      <alignment horizontal="left"/>
    </xf>
    <xf numFmtId="179" fontId="4" fillId="33" borderId="19" xfId="33" applyNumberFormat="1" applyFont="1" applyFill="1" applyBorder="1" applyAlignment="1">
      <alignment horizontal="left"/>
    </xf>
    <xf numFmtId="179" fontId="4" fillId="33" borderId="13" xfId="0" applyNumberFormat="1" applyFont="1" applyFill="1" applyBorder="1" applyAlignment="1">
      <alignment horizontal="left"/>
    </xf>
    <xf numFmtId="179" fontId="4" fillId="33" borderId="11" xfId="0" applyNumberFormat="1" applyFont="1" applyFill="1" applyBorder="1" applyAlignment="1">
      <alignment horizontal="left"/>
    </xf>
    <xf numFmtId="179" fontId="4" fillId="33" borderId="14" xfId="0" applyNumberFormat="1" applyFont="1" applyFill="1" applyBorder="1" applyAlignment="1">
      <alignment horizontal="left"/>
    </xf>
    <xf numFmtId="179" fontId="4" fillId="33" borderId="20" xfId="0" applyNumberFormat="1" applyFont="1" applyFill="1" applyBorder="1" applyAlignment="1">
      <alignment horizontal="left"/>
    </xf>
    <xf numFmtId="179" fontId="4" fillId="33" borderId="15" xfId="0" applyNumberFormat="1" applyFont="1" applyFill="1" applyBorder="1" applyAlignment="1">
      <alignment horizontal="left"/>
    </xf>
    <xf numFmtId="179" fontId="4" fillId="33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74" fontId="10" fillId="32" borderId="11" xfId="0" applyNumberFormat="1" applyFont="1" applyFill="1" applyBorder="1" applyAlignment="1">
      <alignment horizontal="center"/>
    </xf>
    <xf numFmtId="176" fontId="10" fillId="32" borderId="11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72" fontId="10" fillId="33" borderId="22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/>
    </xf>
    <xf numFmtId="179" fontId="10" fillId="0" borderId="16" xfId="33" applyNumberFormat="1" applyFont="1" applyBorder="1" applyAlignment="1">
      <alignment/>
    </xf>
    <xf numFmtId="179" fontId="10" fillId="0" borderId="25" xfId="33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/>
    </xf>
    <xf numFmtId="179" fontId="10" fillId="0" borderId="19" xfId="33" applyNumberFormat="1" applyFont="1" applyBorder="1" applyAlignment="1">
      <alignment/>
    </xf>
    <xf numFmtId="179" fontId="10" fillId="0" borderId="0" xfId="33" applyNumberFormat="1" applyFont="1" applyBorder="1" applyAlignment="1">
      <alignment horizontal="center"/>
    </xf>
    <xf numFmtId="179" fontId="10" fillId="0" borderId="22" xfId="33" applyNumberFormat="1" applyFont="1" applyBorder="1" applyAlignment="1">
      <alignment horizontal="center"/>
    </xf>
    <xf numFmtId="179" fontId="10" fillId="33" borderId="26" xfId="33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32" borderId="17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179" fontId="10" fillId="32" borderId="19" xfId="33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179" fontId="10" fillId="34" borderId="0" xfId="3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/>
    </xf>
    <xf numFmtId="179" fontId="10" fillId="0" borderId="28" xfId="33" applyNumberFormat="1" applyFont="1" applyBorder="1" applyAlignment="1">
      <alignment/>
    </xf>
    <xf numFmtId="179" fontId="10" fillId="33" borderId="29" xfId="33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79" fontId="10" fillId="0" borderId="0" xfId="33" applyNumberFormat="1" applyFont="1" applyBorder="1" applyAlignment="1">
      <alignment/>
    </xf>
    <xf numFmtId="179" fontId="10" fillId="0" borderId="21" xfId="33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9" fontId="10" fillId="0" borderId="0" xfId="33" applyNumberFormat="1" applyFont="1" applyFill="1" applyAlignment="1">
      <alignment/>
    </xf>
    <xf numFmtId="0" fontId="7" fillId="0" borderId="3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179" fontId="10" fillId="0" borderId="18" xfId="33" applyNumberFormat="1" applyFont="1" applyFill="1" applyBorder="1" applyAlignment="1">
      <alignment/>
    </xf>
    <xf numFmtId="179" fontId="10" fillId="0" borderId="31" xfId="33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79" fontId="10" fillId="0" borderId="16" xfId="33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9" fontId="10" fillId="0" borderId="25" xfId="33" applyNumberFormat="1" applyFont="1" applyFill="1" applyBorder="1" applyAlignment="1">
      <alignment/>
    </xf>
    <xf numFmtId="172" fontId="10" fillId="35" borderId="17" xfId="0" applyNumberFormat="1" applyFont="1" applyFill="1" applyBorder="1" applyAlignment="1">
      <alignment vertical="center"/>
    </xf>
    <xf numFmtId="0" fontId="10" fillId="32" borderId="19" xfId="0" applyFont="1" applyFill="1" applyBorder="1" applyAlignment="1">
      <alignment/>
    </xf>
    <xf numFmtId="179" fontId="7" fillId="0" borderId="0" xfId="33" applyNumberFormat="1" applyFont="1" applyAlignment="1">
      <alignment/>
    </xf>
    <xf numFmtId="0" fontId="10" fillId="0" borderId="18" xfId="0" applyFont="1" applyBorder="1" applyAlignment="1">
      <alignment/>
    </xf>
    <xf numFmtId="172" fontId="10" fillId="0" borderId="10" xfId="0" applyNumberFormat="1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vertical="center"/>
    </xf>
    <xf numFmtId="0" fontId="10" fillId="32" borderId="16" xfId="0" applyFont="1" applyFill="1" applyBorder="1" applyAlignment="1">
      <alignment/>
    </xf>
    <xf numFmtId="179" fontId="10" fillId="32" borderId="16" xfId="33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 vertical="center"/>
    </xf>
    <xf numFmtId="0" fontId="8" fillId="0" borderId="19" xfId="0" applyFont="1" applyBorder="1" applyAlignment="1">
      <alignment/>
    </xf>
    <xf numFmtId="179" fontId="7" fillId="0" borderId="32" xfId="33" applyNumberFormat="1" applyFont="1" applyBorder="1" applyAlignment="1">
      <alignment/>
    </xf>
    <xf numFmtId="0" fontId="14" fillId="35" borderId="33" xfId="0" applyFont="1" applyFill="1" applyBorder="1" applyAlignment="1">
      <alignment horizontal="center"/>
    </xf>
    <xf numFmtId="0" fontId="10" fillId="34" borderId="34" xfId="46" applyFont="1" applyFill="1" applyBorder="1" applyAlignment="1">
      <alignment horizontal="left"/>
      <protection/>
    </xf>
    <xf numFmtId="0" fontId="10" fillId="34" borderId="34" xfId="46" applyFont="1" applyFill="1" applyBorder="1">
      <alignment/>
      <protection/>
    </xf>
    <xf numFmtId="0" fontId="10" fillId="0" borderId="16" xfId="46" applyFont="1" applyFill="1" applyBorder="1" applyAlignment="1">
      <alignment horizontal="left"/>
      <protection/>
    </xf>
    <xf numFmtId="0" fontId="10" fillId="0" borderId="16" xfId="46" applyFont="1" applyFill="1" applyBorder="1">
      <alignment/>
      <protection/>
    </xf>
    <xf numFmtId="0" fontId="10" fillId="0" borderId="16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5" fontId="10" fillId="34" borderId="16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left"/>
    </xf>
    <xf numFmtId="0" fontId="10" fillId="32" borderId="30" xfId="0" applyFont="1" applyFill="1" applyBorder="1" applyAlignment="1">
      <alignment horizontal="center"/>
    </xf>
    <xf numFmtId="0" fontId="7" fillId="34" borderId="35" xfId="0" applyFont="1" applyFill="1" applyBorder="1" applyAlignment="1">
      <alignment/>
    </xf>
    <xf numFmtId="179" fontId="13" fillId="34" borderId="36" xfId="33" applyNumberFormat="1" applyFont="1" applyFill="1" applyBorder="1" applyAlignment="1">
      <alignment/>
    </xf>
    <xf numFmtId="179" fontId="14" fillId="34" borderId="16" xfId="33" applyNumberFormat="1" applyFont="1" applyFill="1" applyBorder="1" applyAlignment="1">
      <alignment horizontal="center"/>
    </xf>
    <xf numFmtId="179" fontId="13" fillId="0" borderId="36" xfId="33" applyNumberFormat="1" applyFont="1" applyBorder="1" applyAlignment="1">
      <alignment/>
    </xf>
    <xf numFmtId="179" fontId="13" fillId="0" borderId="16" xfId="33" applyNumberFormat="1" applyFont="1" applyBorder="1" applyAlignment="1">
      <alignment/>
    </xf>
    <xf numFmtId="179" fontId="10" fillId="0" borderId="36" xfId="33" applyNumberFormat="1" applyFont="1" applyFill="1" applyBorder="1" applyAlignment="1">
      <alignment/>
    </xf>
    <xf numFmtId="0" fontId="7" fillId="35" borderId="37" xfId="0" applyFont="1" applyFill="1" applyBorder="1" applyAlignment="1">
      <alignment/>
    </xf>
    <xf numFmtId="179" fontId="8" fillId="35" borderId="38" xfId="33" applyNumberFormat="1" applyFont="1" applyFill="1" applyBorder="1" applyAlignment="1">
      <alignment/>
    </xf>
    <xf numFmtId="179" fontId="8" fillId="35" borderId="19" xfId="33" applyNumberFormat="1" applyFont="1" applyFill="1" applyBorder="1" applyAlignment="1">
      <alignment/>
    </xf>
    <xf numFmtId="179" fontId="10" fillId="0" borderId="25" xfId="33" applyNumberFormat="1" applyFont="1" applyBorder="1" applyAlignment="1">
      <alignment horizontal="center"/>
    </xf>
    <xf numFmtId="0" fontId="10" fillId="34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179" fontId="13" fillId="0" borderId="24" xfId="33" applyNumberFormat="1" applyFont="1" applyFill="1" applyBorder="1" applyAlignment="1">
      <alignment/>
    </xf>
    <xf numFmtId="179" fontId="10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left"/>
    </xf>
    <xf numFmtId="179" fontId="4" fillId="0" borderId="0" xfId="33" applyNumberFormat="1" applyFont="1" applyFill="1" applyBorder="1" applyAlignment="1">
      <alignment horizontal="left"/>
    </xf>
    <xf numFmtId="171" fontId="4" fillId="0" borderId="0" xfId="33" applyNumberFormat="1" applyFont="1" applyFill="1" applyBorder="1" applyAlignment="1">
      <alignment horizontal="left"/>
    </xf>
    <xf numFmtId="179" fontId="10" fillId="0" borderId="39" xfId="33" applyNumberFormat="1" applyFont="1" applyBorder="1" applyAlignment="1">
      <alignment/>
    </xf>
    <xf numFmtId="179" fontId="10" fillId="0" borderId="40" xfId="33" applyNumberFormat="1" applyFont="1" applyBorder="1" applyAlignment="1">
      <alignment/>
    </xf>
    <xf numFmtId="179" fontId="10" fillId="0" borderId="40" xfId="33" applyNumberFormat="1" applyFont="1" applyBorder="1" applyAlignment="1">
      <alignment horizontal="center"/>
    </xf>
    <xf numFmtId="179" fontId="10" fillId="0" borderId="40" xfId="33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179" fontId="10" fillId="0" borderId="41" xfId="33" applyNumberFormat="1" applyFont="1" applyFill="1" applyBorder="1" applyAlignment="1">
      <alignment/>
    </xf>
    <xf numFmtId="0" fontId="10" fillId="32" borderId="42" xfId="0" applyFont="1" applyFill="1" applyBorder="1" applyAlignment="1">
      <alignment horizontal="center"/>
    </xf>
    <xf numFmtId="172" fontId="10" fillId="35" borderId="27" xfId="0" applyNumberFormat="1" applyFont="1" applyFill="1" applyBorder="1" applyAlignment="1">
      <alignment vertical="center"/>
    </xf>
    <xf numFmtId="0" fontId="10" fillId="32" borderId="28" xfId="0" applyFont="1" applyFill="1" applyBorder="1" applyAlignment="1">
      <alignment/>
    </xf>
    <xf numFmtId="179" fontId="10" fillId="32" borderId="43" xfId="33" applyNumberFormat="1" applyFont="1" applyFill="1" applyBorder="1" applyAlignment="1">
      <alignment/>
    </xf>
    <xf numFmtId="179" fontId="3" fillId="0" borderId="31" xfId="33" applyNumberFormat="1" applyFont="1" applyBorder="1" applyAlignment="1">
      <alignment vertical="center"/>
    </xf>
    <xf numFmtId="179" fontId="3" fillId="0" borderId="25" xfId="33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79" fontId="4" fillId="33" borderId="32" xfId="0" applyNumberFormat="1" applyFont="1" applyFill="1" applyBorder="1" applyAlignment="1">
      <alignment horizontal="left"/>
    </xf>
    <xf numFmtId="179" fontId="3" fillId="33" borderId="19" xfId="33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34" borderId="35" xfId="0" applyFont="1" applyFill="1" applyBorder="1" applyAlignment="1" quotePrefix="1">
      <alignment horizontal="right"/>
    </xf>
    <xf numFmtId="0" fontId="7" fillId="34" borderId="35" xfId="0" applyFont="1" applyFill="1" applyBorder="1" applyAlignment="1">
      <alignment horizontal="right"/>
    </xf>
    <xf numFmtId="0" fontId="20" fillId="35" borderId="33" xfId="0" applyFont="1" applyFill="1" applyBorder="1" applyAlignment="1">
      <alignment horizontal="center"/>
    </xf>
    <xf numFmtId="0" fontId="20" fillId="35" borderId="4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4" fillId="35" borderId="45" xfId="0" applyFont="1" applyFill="1" applyBorder="1" applyAlignment="1">
      <alignment horizontal="center"/>
    </xf>
    <xf numFmtId="0" fontId="14" fillId="35" borderId="45" xfId="0" applyFont="1" applyFill="1" applyBorder="1" applyAlignment="1">
      <alignment/>
    </xf>
    <xf numFmtId="0" fontId="10" fillId="34" borderId="46" xfId="46" applyFont="1" applyFill="1" applyBorder="1" applyAlignment="1">
      <alignment horizontal="right"/>
      <protection/>
    </xf>
    <xf numFmtId="0" fontId="10" fillId="0" borderId="10" xfId="46" applyFont="1" applyFill="1" applyBorder="1" applyAlignment="1">
      <alignment horizontal="right"/>
      <protection/>
    </xf>
    <xf numFmtId="0" fontId="10" fillId="0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179" fontId="10" fillId="0" borderId="47" xfId="33" applyNumberFormat="1" applyFont="1" applyBorder="1" applyAlignment="1">
      <alignment/>
    </xf>
    <xf numFmtId="179" fontId="14" fillId="34" borderId="25" xfId="33" applyNumberFormat="1" applyFont="1" applyFill="1" applyBorder="1" applyAlignment="1">
      <alignment horizontal="center"/>
    </xf>
    <xf numFmtId="179" fontId="13" fillId="0" borderId="25" xfId="33" applyNumberFormat="1" applyFont="1" applyBorder="1" applyAlignment="1">
      <alignment/>
    </xf>
    <xf numFmtId="179" fontId="8" fillId="35" borderId="32" xfId="33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33" borderId="0" xfId="0" applyFont="1" applyFill="1" applyAlignment="1">
      <alignment horizontal="right"/>
    </xf>
    <xf numFmtId="0" fontId="10" fillId="0" borderId="17" xfId="0" applyFont="1" applyBorder="1" applyAlignment="1">
      <alignment horizontal="right"/>
    </xf>
    <xf numFmtId="0" fontId="9" fillId="32" borderId="17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72" fontId="10" fillId="35" borderId="17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35" borderId="10" xfId="0" applyNumberFormat="1" applyFont="1" applyFill="1" applyBorder="1" applyAlignment="1">
      <alignment horizontal="right" vertical="center"/>
    </xf>
    <xf numFmtId="172" fontId="10" fillId="35" borderId="27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179" fontId="10" fillId="33" borderId="48" xfId="33" applyNumberFormat="1" applyFont="1" applyFill="1" applyBorder="1" applyAlignment="1">
      <alignment/>
    </xf>
    <xf numFmtId="179" fontId="10" fillId="32" borderId="32" xfId="33" applyNumberFormat="1" applyFont="1" applyFill="1" applyBorder="1" applyAlignment="1">
      <alignment/>
    </xf>
    <xf numFmtId="0" fontId="7" fillId="33" borderId="14" xfId="0" applyFont="1" applyFill="1" applyBorder="1" applyAlignment="1">
      <alignment horizontal="right"/>
    </xf>
    <xf numFmtId="179" fontId="10" fillId="33" borderId="49" xfId="33" applyNumberFormat="1" applyFont="1" applyFill="1" applyBorder="1" applyAlignment="1">
      <alignment/>
    </xf>
    <xf numFmtId="179" fontId="10" fillId="0" borderId="32" xfId="33" applyNumberFormat="1" applyFont="1" applyBorder="1" applyAlignment="1">
      <alignment/>
    </xf>
    <xf numFmtId="179" fontId="10" fillId="32" borderId="25" xfId="33" applyNumberFormat="1" applyFont="1" applyFill="1" applyBorder="1" applyAlignment="1">
      <alignment/>
    </xf>
    <xf numFmtId="179" fontId="10" fillId="32" borderId="47" xfId="33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vertical="center"/>
    </xf>
    <xf numFmtId="184" fontId="10" fillId="0" borderId="0" xfId="33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4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184" fontId="10" fillId="0" borderId="0" xfId="3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9" fillId="0" borderId="0" xfId="33" applyNumberFormat="1" applyFont="1" applyFill="1" applyBorder="1" applyAlignment="1">
      <alignment vertical="center"/>
    </xf>
    <xf numFmtId="179" fontId="10" fillId="0" borderId="0" xfId="33" applyNumberFormat="1" applyFont="1" applyFill="1" applyBorder="1" applyAlignment="1">
      <alignment/>
    </xf>
    <xf numFmtId="184" fontId="9" fillId="0" borderId="0" xfId="33" applyNumberFormat="1" applyFont="1" applyFill="1" applyBorder="1" applyAlignment="1">
      <alignment vertical="center"/>
    </xf>
    <xf numFmtId="179" fontId="10" fillId="0" borderId="0" xfId="33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79" fontId="9" fillId="0" borderId="0" xfId="33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vertical="center"/>
    </xf>
    <xf numFmtId="170" fontId="9" fillId="0" borderId="0" xfId="39" applyFont="1" applyFill="1" applyBorder="1" applyAlignment="1">
      <alignment/>
    </xf>
    <xf numFmtId="184" fontId="11" fillId="0" borderId="0" xfId="49" applyNumberFormat="1" applyFont="1" applyFill="1" applyBorder="1" applyAlignment="1">
      <alignment/>
    </xf>
    <xf numFmtId="174" fontId="11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84" fontId="13" fillId="0" borderId="0" xfId="33" applyNumberFormat="1" applyFont="1" applyFill="1" applyBorder="1" applyAlignment="1">
      <alignment/>
    </xf>
    <xf numFmtId="184" fontId="14" fillId="0" borderId="0" xfId="33" applyNumberFormat="1" applyFont="1" applyFill="1" applyBorder="1" applyAlignment="1">
      <alignment horizontal="center"/>
    </xf>
    <xf numFmtId="174" fontId="12" fillId="0" borderId="0" xfId="49" applyNumberFormat="1" applyFont="1" applyFill="1" applyBorder="1" applyAlignment="1">
      <alignment/>
    </xf>
    <xf numFmtId="184" fontId="13" fillId="0" borderId="0" xfId="33" applyNumberFormat="1" applyFont="1" applyFill="1" applyBorder="1" applyAlignment="1">
      <alignment/>
    </xf>
    <xf numFmtId="184" fontId="14" fillId="0" borderId="0" xfId="33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10" fillId="32" borderId="13" xfId="0" applyFont="1" applyFill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172" fontId="10" fillId="33" borderId="21" xfId="0" applyNumberFormat="1" applyFont="1" applyFill="1" applyBorder="1" applyAlignment="1">
      <alignment/>
    </xf>
    <xf numFmtId="179" fontId="13" fillId="0" borderId="53" xfId="33" applyNumberFormat="1" applyFont="1" applyFill="1" applyBorder="1" applyAlignment="1">
      <alignment/>
    </xf>
    <xf numFmtId="0" fontId="10" fillId="0" borderId="10" xfId="46" applyFont="1" applyFill="1" applyBorder="1" applyAlignment="1" quotePrefix="1">
      <alignment horizontal="right"/>
      <protection/>
    </xf>
    <xf numFmtId="0" fontId="10" fillId="34" borderId="10" xfId="0" applyFont="1" applyFill="1" applyBorder="1" applyAlignment="1" quotePrefix="1">
      <alignment horizontal="right"/>
    </xf>
    <xf numFmtId="0" fontId="10" fillId="34" borderId="16" xfId="0" applyFont="1" applyFill="1" applyBorder="1" applyAlignment="1">
      <alignment horizontal="right"/>
    </xf>
    <xf numFmtId="0" fontId="10" fillId="34" borderId="16" xfId="0" applyFont="1" applyFill="1" applyBorder="1" applyAlignment="1">
      <alignment/>
    </xf>
    <xf numFmtId="0" fontId="18" fillId="0" borderId="0" xfId="0" applyFont="1" applyAlignment="1">
      <alignment/>
    </xf>
    <xf numFmtId="176" fontId="10" fillId="32" borderId="11" xfId="47" applyNumberFormat="1" applyFont="1" applyFill="1" applyBorder="1" applyAlignment="1">
      <alignment horizontal="center"/>
      <protection/>
    </xf>
    <xf numFmtId="0" fontId="10" fillId="32" borderId="12" xfId="47" applyFont="1" applyFill="1" applyBorder="1" applyAlignment="1">
      <alignment horizontal="center"/>
      <protection/>
    </xf>
    <xf numFmtId="0" fontId="4" fillId="36" borderId="16" xfId="0" applyFont="1" applyFill="1" applyBorder="1" applyAlignment="1">
      <alignment vertical="center"/>
    </xf>
    <xf numFmtId="179" fontId="4" fillId="36" borderId="16" xfId="33" applyNumberFormat="1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79" fontId="4" fillId="36" borderId="25" xfId="33" applyNumberFormat="1" applyFont="1" applyFill="1" applyBorder="1" applyAlignment="1">
      <alignment horizontal="left"/>
    </xf>
    <xf numFmtId="179" fontId="4" fillId="36" borderId="16" xfId="0" applyNumberFormat="1" applyFont="1" applyFill="1" applyBorder="1" applyAlignment="1">
      <alignment horizontal="left"/>
    </xf>
    <xf numFmtId="179" fontId="4" fillId="36" borderId="25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179" fontId="3" fillId="36" borderId="25" xfId="33" applyNumberFormat="1" applyFont="1" applyFill="1" applyBorder="1" applyAlignment="1">
      <alignment horizontal="left"/>
    </xf>
    <xf numFmtId="0" fontId="10" fillId="0" borderId="36" xfId="46" applyFont="1" applyFill="1" applyBorder="1" applyAlignment="1" quotePrefix="1">
      <alignment horizontal="right"/>
      <protection/>
    </xf>
    <xf numFmtId="0" fontId="10" fillId="34" borderId="36" xfId="0" applyFont="1" applyFill="1" applyBorder="1" applyAlignment="1" quotePrefix="1">
      <alignment horizontal="right"/>
    </xf>
    <xf numFmtId="0" fontId="10" fillId="34" borderId="54" xfId="46" applyFont="1" applyFill="1" applyBorder="1" applyAlignment="1" quotePrefix="1">
      <alignment horizontal="right"/>
      <protection/>
    </xf>
    <xf numFmtId="0" fontId="19" fillId="0" borderId="0" xfId="0" applyFont="1" applyFill="1" applyBorder="1" applyAlignment="1">
      <alignment/>
    </xf>
    <xf numFmtId="0" fontId="10" fillId="0" borderId="36" xfId="0" applyFont="1" applyFill="1" applyBorder="1" applyAlignment="1" quotePrefix="1">
      <alignment horizontal="right"/>
    </xf>
    <xf numFmtId="0" fontId="9" fillId="34" borderId="36" xfId="0" applyFont="1" applyFill="1" applyBorder="1" applyAlignment="1" quotePrefix="1">
      <alignment horizontal="right"/>
    </xf>
    <xf numFmtId="0" fontId="19" fillId="33" borderId="10" xfId="0" applyFont="1" applyFill="1" applyBorder="1" applyAlignment="1" quotePrefix="1">
      <alignment horizontal="right"/>
    </xf>
    <xf numFmtId="0" fontId="19" fillId="33" borderId="36" xfId="0" applyFont="1" applyFill="1" applyBorder="1" applyAlignment="1" quotePrefix="1">
      <alignment horizontal="right"/>
    </xf>
    <xf numFmtId="0" fontId="19" fillId="33" borderId="16" xfId="0" applyFont="1" applyFill="1" applyBorder="1" applyAlignment="1">
      <alignment horizontal="left"/>
    </xf>
    <xf numFmtId="0" fontId="19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9" fillId="33" borderId="36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right"/>
    </xf>
    <xf numFmtId="0" fontId="19" fillId="33" borderId="36" xfId="0" applyFont="1" applyFill="1" applyBorder="1" applyAlignment="1">
      <alignment horizontal="right"/>
    </xf>
    <xf numFmtId="0" fontId="13" fillId="34" borderId="16" xfId="0" applyFont="1" applyFill="1" applyBorder="1" applyAlignment="1">
      <alignment/>
    </xf>
    <xf numFmtId="0" fontId="19" fillId="33" borderId="16" xfId="46" applyFont="1" applyFill="1" applyBorder="1">
      <alignment/>
      <protection/>
    </xf>
    <xf numFmtId="0" fontId="10" fillId="33" borderId="0" xfId="0" applyFont="1" applyFill="1" applyBorder="1" applyAlignment="1">
      <alignment/>
    </xf>
    <xf numFmtId="0" fontId="10" fillId="33" borderId="10" xfId="46" applyFont="1" applyFill="1" applyBorder="1" applyAlignment="1" quotePrefix="1">
      <alignment horizontal="right"/>
      <protection/>
    </xf>
    <xf numFmtId="0" fontId="10" fillId="33" borderId="36" xfId="46" applyFont="1" applyFill="1" applyBorder="1" applyAlignment="1" quotePrefix="1">
      <alignment horizontal="right"/>
      <protection/>
    </xf>
    <xf numFmtId="0" fontId="10" fillId="33" borderId="16" xfId="46" applyFont="1" applyFill="1" applyBorder="1" applyAlignment="1">
      <alignment horizontal="left"/>
      <protection/>
    </xf>
    <xf numFmtId="0" fontId="19" fillId="33" borderId="10" xfId="46" applyFont="1" applyFill="1" applyBorder="1" applyAlignment="1" quotePrefix="1">
      <alignment horizontal="right"/>
      <protection/>
    </xf>
    <xf numFmtId="0" fontId="19" fillId="33" borderId="36" xfId="46" applyFont="1" applyFill="1" applyBorder="1" applyAlignment="1" quotePrefix="1">
      <alignment horizontal="right"/>
      <protection/>
    </xf>
    <xf numFmtId="0" fontId="19" fillId="33" borderId="16" xfId="46" applyFont="1" applyFill="1" applyBorder="1" applyAlignment="1">
      <alignment horizontal="left"/>
      <protection/>
    </xf>
    <xf numFmtId="0" fontId="10" fillId="33" borderId="10" xfId="46" applyFont="1" applyFill="1" applyBorder="1" applyAlignment="1">
      <alignment horizontal="right"/>
      <protection/>
    </xf>
    <xf numFmtId="0" fontId="19" fillId="33" borderId="10" xfId="46" applyFont="1" applyFill="1" applyBorder="1" applyAlignment="1">
      <alignment horizontal="right"/>
      <protection/>
    </xf>
    <xf numFmtId="179" fontId="21" fillId="33" borderId="16" xfId="33" applyNumberFormat="1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47" applyFont="1" applyFill="1" applyBorder="1" applyAlignment="1">
      <alignment horizontal="center"/>
      <protection/>
    </xf>
    <xf numFmtId="0" fontId="10" fillId="33" borderId="21" xfId="47" applyFont="1" applyFill="1" applyBorder="1" applyAlignment="1">
      <alignment horizontal="center"/>
      <protection/>
    </xf>
    <xf numFmtId="0" fontId="9" fillId="33" borderId="55" xfId="0" applyFont="1" applyFill="1" applyBorder="1" applyAlignment="1">
      <alignment horizontal="center"/>
    </xf>
    <xf numFmtId="0" fontId="10" fillId="37" borderId="10" xfId="46" applyFont="1" applyFill="1" applyBorder="1" applyAlignment="1">
      <alignment horizontal="right"/>
      <protection/>
    </xf>
    <xf numFmtId="179" fontId="13" fillId="37" borderId="54" xfId="33" applyNumberFormat="1" applyFont="1" applyFill="1" applyBorder="1" applyAlignment="1">
      <alignment/>
    </xf>
    <xf numFmtId="179" fontId="13" fillId="37" borderId="34" xfId="33" applyNumberFormat="1" applyFont="1" applyFill="1" applyBorder="1" applyAlignment="1">
      <alignment/>
    </xf>
    <xf numFmtId="179" fontId="21" fillId="33" borderId="16" xfId="33" applyNumberFormat="1" applyFont="1" applyFill="1" applyBorder="1" applyAlignment="1">
      <alignment/>
    </xf>
    <xf numFmtId="179" fontId="13" fillId="37" borderId="34" xfId="33" applyNumberFormat="1" applyFont="1" applyFill="1" applyBorder="1" applyAlignment="1">
      <alignment/>
    </xf>
    <xf numFmtId="0" fontId="10" fillId="37" borderId="36" xfId="46" applyFont="1" applyFill="1" applyBorder="1" applyAlignment="1" quotePrefix="1">
      <alignment horizontal="right"/>
      <protection/>
    </xf>
    <xf numFmtId="0" fontId="10" fillId="37" borderId="16" xfId="46" applyFont="1" applyFill="1" applyBorder="1" applyAlignment="1">
      <alignment horizontal="left"/>
      <protection/>
    </xf>
    <xf numFmtId="0" fontId="10" fillId="37" borderId="16" xfId="46" applyFont="1" applyFill="1" applyBorder="1">
      <alignment/>
      <protection/>
    </xf>
    <xf numFmtId="0" fontId="10" fillId="37" borderId="36" xfId="46" applyFont="1" applyFill="1" applyBorder="1">
      <alignment/>
      <protection/>
    </xf>
    <xf numFmtId="0" fontId="10" fillId="37" borderId="10" xfId="46" applyFont="1" applyFill="1" applyBorder="1" applyAlignment="1" quotePrefix="1">
      <alignment horizontal="right"/>
      <protection/>
    </xf>
    <xf numFmtId="0" fontId="10" fillId="37" borderId="10" xfId="0" applyFont="1" applyFill="1" applyBorder="1" applyAlignment="1">
      <alignment horizontal="right"/>
    </xf>
    <xf numFmtId="0" fontId="10" fillId="37" borderId="36" xfId="0" applyFont="1" applyFill="1" applyBorder="1" applyAlignment="1" quotePrefix="1">
      <alignment horizontal="right"/>
    </xf>
    <xf numFmtId="0" fontId="10" fillId="37" borderId="16" xfId="0" applyFont="1" applyFill="1" applyBorder="1" applyAlignment="1">
      <alignment horizontal="left"/>
    </xf>
    <xf numFmtId="0" fontId="10" fillId="37" borderId="16" xfId="0" applyFont="1" applyFill="1" applyBorder="1" applyAlignment="1">
      <alignment/>
    </xf>
    <xf numFmtId="0" fontId="9" fillId="37" borderId="10" xfId="0" applyFont="1" applyFill="1" applyBorder="1" applyAlignment="1">
      <alignment horizontal="right"/>
    </xf>
    <xf numFmtId="0" fontId="9" fillId="37" borderId="36" xfId="0" applyFont="1" applyFill="1" applyBorder="1" applyAlignment="1">
      <alignment horizontal="left"/>
    </xf>
    <xf numFmtId="0" fontId="10" fillId="37" borderId="36" xfId="0" applyFont="1" applyFill="1" applyBorder="1" applyAlignment="1">
      <alignment/>
    </xf>
    <xf numFmtId="0" fontId="10" fillId="37" borderId="10" xfId="0" applyFont="1" applyFill="1" applyBorder="1" applyAlignment="1" quotePrefix="1">
      <alignment horizontal="right"/>
    </xf>
    <xf numFmtId="0" fontId="10" fillId="37" borderId="36" xfId="0" applyFont="1" applyFill="1" applyBorder="1" applyAlignment="1">
      <alignment horizontal="left"/>
    </xf>
    <xf numFmtId="0" fontId="10" fillId="37" borderId="36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179" fontId="10" fillId="36" borderId="16" xfId="33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0" fillId="35" borderId="56" xfId="0" applyFont="1" applyFill="1" applyBorder="1" applyAlignment="1">
      <alignment/>
    </xf>
    <xf numFmtId="0" fontId="14" fillId="35" borderId="57" xfId="0" applyFont="1" applyFill="1" applyBorder="1" applyAlignment="1">
      <alignment horizontal="left"/>
    </xf>
    <xf numFmtId="0" fontId="14" fillId="35" borderId="57" xfId="0" applyFont="1" applyFill="1" applyBorder="1" applyAlignment="1">
      <alignment horizontal="center"/>
    </xf>
    <xf numFmtId="0" fontId="10" fillId="35" borderId="58" xfId="0" applyFont="1" applyFill="1" applyBorder="1" applyAlignment="1">
      <alignment/>
    </xf>
    <xf numFmtId="0" fontId="14" fillId="35" borderId="59" xfId="0" applyFont="1" applyFill="1" applyBorder="1" applyAlignment="1">
      <alignment horizontal="left"/>
    </xf>
    <xf numFmtId="0" fontId="14" fillId="35" borderId="59" xfId="0" applyFont="1" applyFill="1" applyBorder="1" applyAlignment="1">
      <alignment horizontal="right"/>
    </xf>
    <xf numFmtId="0" fontId="10" fillId="0" borderId="16" xfId="0" applyFont="1" applyBorder="1" applyAlignment="1">
      <alignment wrapText="1"/>
    </xf>
    <xf numFmtId="179" fontId="22" fillId="37" borderId="16" xfId="33" applyNumberFormat="1" applyFont="1" applyFill="1" applyBorder="1" applyAlignment="1">
      <alignment/>
    </xf>
    <xf numFmtId="179" fontId="22" fillId="0" borderId="16" xfId="33" applyNumberFormat="1" applyFont="1" applyFill="1" applyBorder="1" applyAlignment="1">
      <alignment/>
    </xf>
    <xf numFmtId="179" fontId="13" fillId="34" borderId="16" xfId="33" applyNumberFormat="1" applyFont="1" applyFill="1" applyBorder="1" applyAlignment="1">
      <alignment horizontal="center"/>
    </xf>
    <xf numFmtId="179" fontId="13" fillId="34" borderId="25" xfId="33" applyNumberFormat="1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179" fontId="13" fillId="34" borderId="16" xfId="33" applyNumberFormat="1" applyFont="1" applyFill="1" applyBorder="1" applyAlignment="1">
      <alignment/>
    </xf>
    <xf numFmtId="179" fontId="13" fillId="34" borderId="34" xfId="33" applyNumberFormat="1" applyFont="1" applyFill="1" applyBorder="1" applyAlignment="1">
      <alignment/>
    </xf>
    <xf numFmtId="179" fontId="13" fillId="0" borderId="16" xfId="33" applyNumberFormat="1" applyFont="1" applyFill="1" applyBorder="1" applyAlignment="1">
      <alignment/>
    </xf>
    <xf numFmtId="179" fontId="22" fillId="37" borderId="16" xfId="33" applyNumberFormat="1" applyFont="1" applyFill="1" applyBorder="1" applyAlignment="1">
      <alignment horizontal="center"/>
    </xf>
    <xf numFmtId="179" fontId="13" fillId="34" borderId="16" xfId="33" applyNumberFormat="1" applyFont="1" applyFill="1" applyBorder="1" applyAlignment="1">
      <alignment horizontal="center"/>
    </xf>
    <xf numFmtId="179" fontId="22" fillId="0" borderId="16" xfId="33" applyNumberFormat="1" applyFont="1" applyFill="1" applyBorder="1" applyAlignment="1">
      <alignment horizontal="center"/>
    </xf>
    <xf numFmtId="179" fontId="13" fillId="0" borderId="16" xfId="33" applyNumberFormat="1" applyFont="1" applyFill="1" applyBorder="1" applyAlignment="1">
      <alignment horizontal="center"/>
    </xf>
    <xf numFmtId="179" fontId="10" fillId="34" borderId="16" xfId="33" applyNumberFormat="1" applyFont="1" applyFill="1" applyBorder="1" applyAlignment="1">
      <alignment horizontal="center"/>
    </xf>
    <xf numFmtId="179" fontId="10" fillId="37" borderId="16" xfId="46" applyNumberFormat="1" applyFont="1" applyFill="1" applyBorder="1" applyAlignment="1">
      <alignment horizontal="center"/>
      <protection/>
    </xf>
    <xf numFmtId="179" fontId="10" fillId="0" borderId="16" xfId="33" applyNumberFormat="1" applyFont="1" applyFill="1" applyBorder="1" applyAlignment="1">
      <alignment horizontal="center"/>
    </xf>
    <xf numFmtId="179" fontId="9" fillId="33" borderId="16" xfId="33" applyNumberFormat="1" applyFont="1" applyFill="1" applyBorder="1" applyAlignment="1">
      <alignment horizontal="center"/>
    </xf>
    <xf numFmtId="179" fontId="22" fillId="33" borderId="16" xfId="33" applyNumberFormat="1" applyFont="1" applyFill="1" applyBorder="1" applyAlignment="1">
      <alignment horizontal="center"/>
    </xf>
    <xf numFmtId="179" fontId="10" fillId="37" borderId="16" xfId="33" applyNumberFormat="1" applyFont="1" applyFill="1" applyBorder="1" applyAlignment="1">
      <alignment horizontal="center"/>
    </xf>
    <xf numFmtId="179" fontId="10" fillId="37" borderId="16" xfId="0" applyNumberFormat="1" applyFont="1" applyFill="1" applyBorder="1" applyAlignment="1">
      <alignment horizontal="center"/>
    </xf>
    <xf numFmtId="179" fontId="9" fillId="34" borderId="16" xfId="33" applyNumberFormat="1" applyFont="1" applyFill="1" applyBorder="1" applyAlignment="1">
      <alignment horizontal="center"/>
    </xf>
    <xf numFmtId="179" fontId="14" fillId="33" borderId="16" xfId="33" applyNumberFormat="1" applyFont="1" applyFill="1" applyBorder="1" applyAlignment="1">
      <alignment horizontal="center"/>
    </xf>
    <xf numFmtId="179" fontId="10" fillId="33" borderId="16" xfId="33" applyNumberFormat="1" applyFont="1" applyFill="1" applyBorder="1" applyAlignment="1">
      <alignment horizontal="center"/>
    </xf>
    <xf numFmtId="179" fontId="14" fillId="0" borderId="16" xfId="33" applyNumberFormat="1" applyFont="1" applyFill="1" applyBorder="1" applyAlignment="1">
      <alignment horizontal="center"/>
    </xf>
    <xf numFmtId="179" fontId="19" fillId="33" borderId="16" xfId="33" applyNumberFormat="1" applyFont="1" applyFill="1" applyBorder="1" applyAlignment="1">
      <alignment horizontal="center"/>
    </xf>
    <xf numFmtId="179" fontId="10" fillId="36" borderId="16" xfId="33" applyNumberFormat="1" applyFont="1" applyFill="1" applyBorder="1" applyAlignment="1">
      <alignment horizontal="center"/>
    </xf>
    <xf numFmtId="179" fontId="22" fillId="36" borderId="16" xfId="33" applyNumberFormat="1" applyFont="1" applyFill="1" applyBorder="1" applyAlignment="1">
      <alignment horizontal="center"/>
    </xf>
    <xf numFmtId="179" fontId="13" fillId="34" borderId="16" xfId="33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179" fontId="14" fillId="33" borderId="16" xfId="33" applyNumberFormat="1" applyFont="1" applyFill="1" applyBorder="1" applyAlignment="1">
      <alignment/>
    </xf>
    <xf numFmtId="179" fontId="13" fillId="34" borderId="36" xfId="33" applyNumberFormat="1" applyFont="1" applyFill="1" applyBorder="1" applyAlignment="1">
      <alignment/>
    </xf>
    <xf numFmtId="179" fontId="68" fillId="0" borderId="16" xfId="33" applyNumberFormat="1" applyFont="1" applyBorder="1" applyAlignment="1">
      <alignment/>
    </xf>
    <xf numFmtId="179" fontId="68" fillId="34" borderId="16" xfId="33" applyNumberFormat="1" applyFont="1" applyFill="1" applyBorder="1" applyAlignment="1">
      <alignment horizontal="center"/>
    </xf>
    <xf numFmtId="179" fontId="68" fillId="0" borderId="16" xfId="33" applyNumberFormat="1" applyFont="1" applyFill="1" applyBorder="1" applyAlignment="1">
      <alignment horizontal="center"/>
    </xf>
    <xf numFmtId="179" fontId="68" fillId="0" borderId="39" xfId="33" applyNumberFormat="1" applyFont="1" applyBorder="1" applyAlignment="1">
      <alignment/>
    </xf>
    <xf numFmtId="0" fontId="10" fillId="0" borderId="36" xfId="46" applyFont="1" applyFill="1" applyBorder="1" applyAlignment="1">
      <alignment horizontal="right"/>
      <protection/>
    </xf>
    <xf numFmtId="179" fontId="13" fillId="38" borderId="25" xfId="33" applyNumberFormat="1" applyFont="1" applyFill="1" applyBorder="1" applyAlignment="1">
      <alignment horizontal="center"/>
    </xf>
    <xf numFmtId="179" fontId="13" fillId="38" borderId="25" xfId="33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60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e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161925</xdr:rowOff>
    </xdr:from>
    <xdr:to>
      <xdr:col>4</xdr:col>
      <xdr:colOff>590550</xdr:colOff>
      <xdr:row>20</xdr:row>
      <xdr:rowOff>114300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860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1"/>
  <sheetViews>
    <sheetView zoomScale="85" zoomScaleNormal="85" zoomScalePageLayoutView="0" workbookViewId="0" topLeftCell="A78">
      <selection activeCell="E81" sqref="E81"/>
    </sheetView>
  </sheetViews>
  <sheetFormatPr defaultColWidth="9.140625" defaultRowHeight="12.75"/>
  <cols>
    <col min="1" max="1" width="6.8515625" style="165" customWidth="1"/>
    <col min="2" max="2" width="10.8515625" style="31" customWidth="1"/>
    <col min="3" max="3" width="39.8515625" style="31" customWidth="1"/>
    <col min="4" max="4" width="16.28125" style="32" customWidth="1"/>
    <col min="5" max="5" width="13.57421875" style="32" customWidth="1"/>
    <col min="6" max="6" width="14.421875" style="32" customWidth="1"/>
    <col min="7" max="7" width="11.00390625" style="187" customWidth="1"/>
    <col min="8" max="8" width="22.7109375" style="194" customWidth="1"/>
    <col min="9" max="9" width="31.421875" style="194" bestFit="1" customWidth="1"/>
    <col min="10" max="10" width="16.28125" style="194" customWidth="1"/>
    <col min="11" max="13" width="16.8515625" style="194" customWidth="1"/>
    <col min="14" max="14" width="18.7109375" style="194" customWidth="1"/>
    <col min="15" max="15" width="17.57421875" style="194" customWidth="1"/>
    <col min="16" max="16" width="18.57421875" style="195" customWidth="1"/>
    <col min="17" max="17" width="17.421875" style="195" customWidth="1"/>
    <col min="18" max="18" width="16.421875" style="195" customWidth="1"/>
    <col min="19" max="19" width="19.140625" style="195" customWidth="1"/>
    <col min="20" max="20" width="13.8515625" style="195" customWidth="1"/>
    <col min="21" max="21" width="13.421875" style="195" customWidth="1"/>
    <col min="22" max="23" width="13.140625" style="195" bestFit="1" customWidth="1"/>
    <col min="24" max="57" width="9.140625" style="195" customWidth="1"/>
    <col min="58" max="16384" width="9.140625" style="31" customWidth="1"/>
  </cols>
  <sheetData>
    <row r="2" spans="2:5" ht="18">
      <c r="B2" s="348" t="s">
        <v>340</v>
      </c>
      <c r="C2" s="348"/>
      <c r="D2" s="348"/>
      <c r="E2" s="348"/>
    </row>
    <row r="3" spans="2:5" ht="15">
      <c r="B3" s="356" t="s">
        <v>226</v>
      </c>
      <c r="C3" s="356"/>
      <c r="D3" s="356"/>
      <c r="E3" s="356"/>
    </row>
    <row r="5" spans="2:6" ht="16.5" thickBot="1">
      <c r="B5" s="349"/>
      <c r="C5" s="349"/>
      <c r="D5" s="34"/>
      <c r="E5" s="34"/>
      <c r="F5" s="34"/>
    </row>
    <row r="6" spans="1:6" ht="16.5" thickBot="1">
      <c r="A6" s="226" t="s">
        <v>243</v>
      </c>
      <c r="B6" s="35" t="s">
        <v>169</v>
      </c>
      <c r="C6" s="36"/>
      <c r="D6" s="37" t="s">
        <v>162</v>
      </c>
      <c r="E6" s="37" t="s">
        <v>341</v>
      </c>
      <c r="F6" s="37" t="s">
        <v>232</v>
      </c>
    </row>
    <row r="7" spans="1:7" ht="16.5" thickBot="1">
      <c r="A7" s="226" t="s">
        <v>244</v>
      </c>
      <c r="B7" s="38" t="s">
        <v>170</v>
      </c>
      <c r="C7" s="38" t="s">
        <v>171</v>
      </c>
      <c r="D7" s="38" t="s">
        <v>255</v>
      </c>
      <c r="E7" s="38" t="s">
        <v>254</v>
      </c>
      <c r="F7" s="38" t="s">
        <v>338</v>
      </c>
      <c r="G7" s="188"/>
    </row>
    <row r="8" spans="2:6" ht="4.5" customHeight="1" hidden="1" thickBot="1">
      <c r="B8" s="350"/>
      <c r="C8" s="351"/>
      <c r="D8" s="40"/>
      <c r="E8" s="34"/>
      <c r="F8" s="40"/>
    </row>
    <row r="9" spans="1:7" ht="16.5" thickBot="1">
      <c r="A9" s="166"/>
      <c r="B9" s="352" t="s">
        <v>194</v>
      </c>
      <c r="C9" s="353"/>
      <c r="D9" s="41"/>
      <c r="E9" s="42"/>
      <c r="F9" s="230"/>
      <c r="G9" s="189"/>
    </row>
    <row r="10" spans="1:7" ht="16.5" thickTop="1">
      <c r="A10" s="227">
        <v>41</v>
      </c>
      <c r="B10" s="44">
        <v>111003</v>
      </c>
      <c r="C10" s="45" t="s">
        <v>70</v>
      </c>
      <c r="D10" s="119">
        <v>323791</v>
      </c>
      <c r="E10" s="119">
        <v>-15925</v>
      </c>
      <c r="F10" s="231">
        <f>E10+D10</f>
        <v>307866</v>
      </c>
      <c r="G10" s="189"/>
    </row>
    <row r="11" spans="1:7" ht="15.75">
      <c r="A11" s="228">
        <v>41</v>
      </c>
      <c r="B11" s="46">
        <v>121001</v>
      </c>
      <c r="C11" s="47" t="s">
        <v>25</v>
      </c>
      <c r="D11" s="48">
        <v>46680</v>
      </c>
      <c r="E11" s="48"/>
      <c r="F11" s="49">
        <f>E11+D11</f>
        <v>46680</v>
      </c>
      <c r="G11" s="189"/>
    </row>
    <row r="12" spans="1:7" ht="15.75">
      <c r="A12" s="228">
        <v>41</v>
      </c>
      <c r="B12" s="46">
        <v>121002</v>
      </c>
      <c r="C12" s="47" t="s">
        <v>26</v>
      </c>
      <c r="D12" s="48">
        <v>33207</v>
      </c>
      <c r="E12" s="341">
        <v>1800</v>
      </c>
      <c r="F12" s="49">
        <f>E12+D12</f>
        <v>35007</v>
      </c>
      <c r="G12" s="189"/>
    </row>
    <row r="13" spans="1:22" ht="16.5" thickBot="1">
      <c r="A13" s="229">
        <v>41</v>
      </c>
      <c r="B13" s="50">
        <v>121003</v>
      </c>
      <c r="C13" s="51" t="s">
        <v>31</v>
      </c>
      <c r="D13" s="52">
        <v>375</v>
      </c>
      <c r="E13" s="52"/>
      <c r="F13" s="184">
        <f>E13+D13</f>
        <v>375</v>
      </c>
      <c r="G13" s="189"/>
      <c r="T13" s="196"/>
      <c r="U13" s="197"/>
      <c r="V13" s="198"/>
    </row>
    <row r="14" spans="2:8" ht="16.5" thickBot="1">
      <c r="B14" s="351"/>
      <c r="C14" s="351"/>
      <c r="D14" s="54"/>
      <c r="E14" s="53"/>
      <c r="F14" s="53"/>
      <c r="G14" s="189"/>
      <c r="H14" s="190"/>
    </row>
    <row r="15" spans="1:7" ht="15.75">
      <c r="A15" s="179"/>
      <c r="B15" s="352" t="s">
        <v>193</v>
      </c>
      <c r="C15" s="353"/>
      <c r="D15" s="55"/>
      <c r="E15" s="55"/>
      <c r="F15" s="180"/>
      <c r="G15" s="189"/>
    </row>
    <row r="16" spans="1:7" ht="15.75">
      <c r="A16" s="159">
        <v>41</v>
      </c>
      <c r="B16" s="46">
        <v>133001</v>
      </c>
      <c r="C16" s="47" t="s">
        <v>21</v>
      </c>
      <c r="D16" s="48">
        <v>1310</v>
      </c>
      <c r="E16" s="48"/>
      <c r="F16" s="49">
        <f>E16+D16</f>
        <v>1310</v>
      </c>
      <c r="G16" s="189"/>
    </row>
    <row r="17" spans="1:7" ht="15.75">
      <c r="A17" s="159">
        <v>41</v>
      </c>
      <c r="B17" s="46">
        <v>133003</v>
      </c>
      <c r="C17" s="47" t="s">
        <v>32</v>
      </c>
      <c r="D17" s="48"/>
      <c r="E17" s="48"/>
      <c r="F17" s="49">
        <f>E17+D17</f>
        <v>0</v>
      </c>
      <c r="G17" s="189"/>
    </row>
    <row r="18" spans="1:21" ht="15.75">
      <c r="A18" s="159">
        <v>41</v>
      </c>
      <c r="B18" s="46">
        <v>133004</v>
      </c>
      <c r="C18" s="47" t="s">
        <v>74</v>
      </c>
      <c r="D18" s="48">
        <v>100</v>
      </c>
      <c r="E18" s="48"/>
      <c r="F18" s="49">
        <f>E18+D18</f>
        <v>100</v>
      </c>
      <c r="G18" s="189"/>
      <c r="Q18" s="33"/>
      <c r="R18" s="33"/>
      <c r="S18" s="199"/>
      <c r="T18" s="200"/>
      <c r="U18" s="201"/>
    </row>
    <row r="19" spans="1:21" ht="15.75">
      <c r="A19" s="159">
        <v>41</v>
      </c>
      <c r="B19" s="46">
        <v>133012</v>
      </c>
      <c r="C19" s="47" t="s">
        <v>33</v>
      </c>
      <c r="D19" s="48">
        <v>1738</v>
      </c>
      <c r="E19" s="48"/>
      <c r="F19" s="49">
        <f>E19+D19</f>
        <v>1738</v>
      </c>
      <c r="G19" s="191"/>
      <c r="T19" s="200"/>
      <c r="U19" s="201"/>
    </row>
    <row r="20" spans="1:21" ht="15.75">
      <c r="A20" s="159">
        <v>41</v>
      </c>
      <c r="B20" s="46">
        <v>133013</v>
      </c>
      <c r="C20" s="47" t="s">
        <v>34</v>
      </c>
      <c r="D20" s="48">
        <v>32000</v>
      </c>
      <c r="E20" s="48"/>
      <c r="F20" s="49">
        <f>E20+D20</f>
        <v>32000</v>
      </c>
      <c r="G20" s="189"/>
      <c r="T20" s="71"/>
      <c r="U20" s="74"/>
    </row>
    <row r="21" spans="1:21" ht="16.5" thickBot="1">
      <c r="A21" s="168"/>
      <c r="B21" s="57"/>
      <c r="C21" s="58"/>
      <c r="D21" s="59">
        <f>SUM(D10:D20)</f>
        <v>439201</v>
      </c>
      <c r="E21" s="59">
        <f>SUM(E10:E20)</f>
        <v>-14125</v>
      </c>
      <c r="F21" s="181">
        <f>SUM(F10:F20)</f>
        <v>425076</v>
      </c>
      <c r="G21" s="189"/>
      <c r="T21" s="74"/>
      <c r="U21" s="74"/>
    </row>
    <row r="22" spans="2:21" ht="16.5" thickBot="1">
      <c r="B22" s="60"/>
      <c r="C22" s="62"/>
      <c r="D22" s="61"/>
      <c r="E22" s="61"/>
      <c r="F22" s="61"/>
      <c r="G22" s="189"/>
      <c r="T22" s="74"/>
      <c r="U22" s="74"/>
    </row>
    <row r="23" spans="1:21" ht="15.75">
      <c r="A23" s="179"/>
      <c r="B23" s="352" t="s">
        <v>195</v>
      </c>
      <c r="C23" s="353"/>
      <c r="D23" s="55"/>
      <c r="E23" s="55"/>
      <c r="F23" s="180"/>
      <c r="G23" s="189"/>
      <c r="T23" s="74"/>
      <c r="U23" s="74"/>
    </row>
    <row r="24" spans="1:23" ht="15.75">
      <c r="A24" s="159">
        <v>41</v>
      </c>
      <c r="B24" s="46">
        <v>212002</v>
      </c>
      <c r="C24" s="47" t="s">
        <v>35</v>
      </c>
      <c r="D24" s="48">
        <v>7000</v>
      </c>
      <c r="E24" s="48"/>
      <c r="F24" s="49">
        <f aca="true" t="shared" si="0" ref="F24:F58">E24+D24</f>
        <v>7000</v>
      </c>
      <c r="G24" s="189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</row>
    <row r="25" spans="1:24" ht="15.75">
      <c r="A25" s="159">
        <v>41</v>
      </c>
      <c r="B25" s="46">
        <v>212003</v>
      </c>
      <c r="C25" s="47" t="s">
        <v>36</v>
      </c>
      <c r="D25" s="48">
        <v>17500</v>
      </c>
      <c r="E25" s="341">
        <v>280</v>
      </c>
      <c r="F25" s="49">
        <f t="shared" si="0"/>
        <v>17780</v>
      </c>
      <c r="G25" s="189"/>
      <c r="H25" s="202"/>
      <c r="I25" s="202"/>
      <c r="J25" s="202"/>
      <c r="K25" s="202"/>
      <c r="L25" s="202"/>
      <c r="M25" s="202"/>
      <c r="N25" s="202"/>
      <c r="O25" s="202"/>
      <c r="P25" s="203"/>
      <c r="Q25" s="204"/>
      <c r="R25" s="205"/>
      <c r="S25" s="203"/>
      <c r="T25" s="203"/>
      <c r="U25" s="203"/>
      <c r="V25" s="203"/>
      <c r="W25" s="203"/>
      <c r="X25" s="33"/>
    </row>
    <row r="26" spans="1:24" ht="15.75">
      <c r="A26" s="159">
        <v>41</v>
      </c>
      <c r="B26" s="46">
        <v>212003</v>
      </c>
      <c r="C26" s="47" t="s">
        <v>71</v>
      </c>
      <c r="D26" s="48">
        <v>1195</v>
      </c>
      <c r="E26" s="341">
        <v>-500</v>
      </c>
      <c r="F26" s="49">
        <f t="shared" si="0"/>
        <v>695</v>
      </c>
      <c r="G26" s="189"/>
      <c r="H26" s="202"/>
      <c r="I26" s="202"/>
      <c r="J26" s="202"/>
      <c r="K26" s="202"/>
      <c r="L26" s="202"/>
      <c r="M26" s="202"/>
      <c r="N26" s="202"/>
      <c r="O26" s="202"/>
      <c r="P26" s="204"/>
      <c r="Q26" s="204"/>
      <c r="R26" s="204"/>
      <c r="S26" s="204"/>
      <c r="T26" s="204"/>
      <c r="U26" s="204"/>
      <c r="V26" s="204"/>
      <c r="W26" s="204"/>
      <c r="X26" s="33"/>
    </row>
    <row r="27" spans="1:24" ht="15.75">
      <c r="A27" s="159">
        <v>41</v>
      </c>
      <c r="B27" s="46" t="s">
        <v>37</v>
      </c>
      <c r="C27" s="47" t="s">
        <v>38</v>
      </c>
      <c r="D27" s="48">
        <v>3250</v>
      </c>
      <c r="E27" s="48"/>
      <c r="F27" s="49">
        <f t="shared" si="0"/>
        <v>3250</v>
      </c>
      <c r="G27" s="189"/>
      <c r="H27" s="191"/>
      <c r="I27" s="206"/>
      <c r="J27" s="206"/>
      <c r="K27" s="206"/>
      <c r="L27" s="206"/>
      <c r="M27" s="206"/>
      <c r="N27" s="206"/>
      <c r="O27" s="206"/>
      <c r="P27" s="207"/>
      <c r="Q27" s="208"/>
      <c r="R27" s="208"/>
      <c r="S27" s="208"/>
      <c r="T27" s="208"/>
      <c r="U27" s="120"/>
      <c r="V27" s="120"/>
      <c r="W27" s="120"/>
      <c r="X27" s="33"/>
    </row>
    <row r="28" spans="1:24" ht="15.75">
      <c r="A28" s="159">
        <v>41</v>
      </c>
      <c r="B28" s="46" t="s">
        <v>39</v>
      </c>
      <c r="C28" s="47" t="s">
        <v>40</v>
      </c>
      <c r="D28" s="48">
        <v>18100</v>
      </c>
      <c r="E28" s="48"/>
      <c r="F28" s="49">
        <f t="shared" si="0"/>
        <v>18100</v>
      </c>
      <c r="G28" s="189"/>
      <c r="H28" s="191"/>
      <c r="I28" s="206"/>
      <c r="J28" s="206"/>
      <c r="K28" s="206"/>
      <c r="L28" s="206"/>
      <c r="M28" s="206"/>
      <c r="N28" s="206"/>
      <c r="O28" s="206"/>
      <c r="P28" s="207"/>
      <c r="Q28" s="208"/>
      <c r="R28" s="208"/>
      <c r="S28" s="208"/>
      <c r="T28" s="208"/>
      <c r="U28" s="209"/>
      <c r="V28" s="209"/>
      <c r="W28" s="209"/>
      <c r="X28" s="33"/>
    </row>
    <row r="29" spans="1:24" ht="15.75">
      <c r="A29" s="159">
        <v>41</v>
      </c>
      <c r="B29" s="46">
        <v>211004</v>
      </c>
      <c r="C29" s="47" t="s">
        <v>63</v>
      </c>
      <c r="D29" s="48">
        <v>11200</v>
      </c>
      <c r="E29" s="48"/>
      <c r="F29" s="49">
        <f t="shared" si="0"/>
        <v>11200</v>
      </c>
      <c r="G29" s="189"/>
      <c r="H29" s="191"/>
      <c r="I29" s="206"/>
      <c r="J29" s="206"/>
      <c r="K29" s="206"/>
      <c r="L29" s="206"/>
      <c r="M29" s="206"/>
      <c r="N29" s="206"/>
      <c r="O29" s="206"/>
      <c r="P29" s="207"/>
      <c r="Q29" s="208"/>
      <c r="R29" s="208"/>
      <c r="S29" s="208"/>
      <c r="T29" s="208"/>
      <c r="U29" s="209"/>
      <c r="V29" s="209"/>
      <c r="W29" s="209"/>
      <c r="X29" s="33"/>
    </row>
    <row r="30" spans="1:24" ht="16.5" thickBot="1">
      <c r="A30" s="160">
        <v>41</v>
      </c>
      <c r="B30" s="63">
        <v>221005</v>
      </c>
      <c r="C30" s="64" t="s">
        <v>64</v>
      </c>
      <c r="D30" s="65">
        <v>4800</v>
      </c>
      <c r="E30" s="65"/>
      <c r="F30" s="161">
        <f t="shared" si="0"/>
        <v>4800</v>
      </c>
      <c r="G30" s="189"/>
      <c r="H30" s="191"/>
      <c r="I30" s="210"/>
      <c r="J30" s="210"/>
      <c r="K30" s="210"/>
      <c r="L30" s="210"/>
      <c r="M30" s="210"/>
      <c r="N30" s="210"/>
      <c r="O30" s="210"/>
      <c r="P30" s="207"/>
      <c r="Q30" s="208"/>
      <c r="R30" s="208"/>
      <c r="S30" s="208"/>
      <c r="T30" s="208"/>
      <c r="U30" s="208"/>
      <c r="V30" s="208"/>
      <c r="W30" s="208"/>
      <c r="X30" s="33"/>
    </row>
    <row r="31" spans="1:24" ht="16.5" thickBot="1">
      <c r="A31" s="182"/>
      <c r="B31" s="354" t="s">
        <v>196</v>
      </c>
      <c r="C31" s="355"/>
      <c r="D31" s="66"/>
      <c r="E31" s="66"/>
      <c r="F31" s="183">
        <f t="shared" si="0"/>
        <v>0</v>
      </c>
      <c r="G31" s="189"/>
      <c r="H31" s="193"/>
      <c r="I31" s="193"/>
      <c r="J31" s="193"/>
      <c r="K31" s="193"/>
      <c r="L31" s="193"/>
      <c r="M31" s="193"/>
      <c r="N31" s="193"/>
      <c r="O31" s="193"/>
      <c r="P31" s="71"/>
      <c r="Q31" s="120"/>
      <c r="R31" s="120"/>
      <c r="S31" s="120"/>
      <c r="T31" s="120"/>
      <c r="U31" s="211"/>
      <c r="V31" s="211"/>
      <c r="W31" s="211"/>
      <c r="X31" s="33"/>
    </row>
    <row r="32" spans="1:24" ht="15.75">
      <c r="A32" s="159">
        <v>41</v>
      </c>
      <c r="B32" s="46" t="s">
        <v>362</v>
      </c>
      <c r="C32" s="47" t="s">
        <v>363</v>
      </c>
      <c r="D32" s="48">
        <v>1550</v>
      </c>
      <c r="E32" s="48"/>
      <c r="F32" s="49">
        <f t="shared" si="0"/>
        <v>1550</v>
      </c>
      <c r="G32" s="189"/>
      <c r="H32" s="191"/>
      <c r="I32" s="191"/>
      <c r="J32" s="191"/>
      <c r="K32" s="191"/>
      <c r="L32" s="191"/>
      <c r="M32" s="191"/>
      <c r="N32" s="191"/>
      <c r="O32" s="191"/>
      <c r="P32" s="207"/>
      <c r="Q32" s="208"/>
      <c r="R32" s="208"/>
      <c r="S32" s="208"/>
      <c r="T32" s="208"/>
      <c r="U32" s="208"/>
      <c r="V32" s="208"/>
      <c r="W32" s="208"/>
      <c r="X32" s="33"/>
    </row>
    <row r="33" spans="1:24" ht="15.75">
      <c r="A33" s="159">
        <v>41</v>
      </c>
      <c r="B33" s="46">
        <v>221004</v>
      </c>
      <c r="C33" s="47" t="s">
        <v>364</v>
      </c>
      <c r="D33" s="48">
        <v>1500</v>
      </c>
      <c r="E33" s="341">
        <v>700</v>
      </c>
      <c r="F33" s="49">
        <f t="shared" si="0"/>
        <v>2200</v>
      </c>
      <c r="G33" s="189"/>
      <c r="H33" s="191"/>
      <c r="I33" s="191"/>
      <c r="J33" s="191"/>
      <c r="K33" s="191"/>
      <c r="L33" s="191"/>
      <c r="M33" s="191"/>
      <c r="N33" s="191"/>
      <c r="O33" s="191"/>
      <c r="P33" s="207"/>
      <c r="Q33" s="208"/>
      <c r="R33" s="208"/>
      <c r="S33" s="208"/>
      <c r="T33" s="208"/>
      <c r="U33" s="208"/>
      <c r="V33" s="208"/>
      <c r="W33" s="208"/>
      <c r="X33" s="33"/>
    </row>
    <row r="34" spans="1:24" ht="15.75">
      <c r="A34" s="159">
        <v>41</v>
      </c>
      <c r="B34" s="46" t="s">
        <v>211</v>
      </c>
      <c r="C34" s="47" t="s">
        <v>212</v>
      </c>
      <c r="D34" s="48"/>
      <c r="E34" s="48"/>
      <c r="F34" s="49">
        <f t="shared" si="0"/>
        <v>0</v>
      </c>
      <c r="G34" s="189"/>
      <c r="H34" s="191"/>
      <c r="I34" s="191"/>
      <c r="J34" s="191"/>
      <c r="K34" s="191"/>
      <c r="L34" s="191"/>
      <c r="M34" s="191"/>
      <c r="N34" s="191"/>
      <c r="O34" s="191"/>
      <c r="P34" s="207"/>
      <c r="Q34" s="208"/>
      <c r="R34" s="208"/>
      <c r="S34" s="208"/>
      <c r="T34" s="208"/>
      <c r="U34" s="208"/>
      <c r="V34" s="208"/>
      <c r="W34" s="208"/>
      <c r="X34" s="33"/>
    </row>
    <row r="35" spans="1:24" ht="15.75">
      <c r="A35" s="159">
        <v>41</v>
      </c>
      <c r="B35" s="46" t="s">
        <v>96</v>
      </c>
      <c r="C35" s="47" t="s">
        <v>97</v>
      </c>
      <c r="D35" s="48">
        <v>0</v>
      </c>
      <c r="E35" s="48"/>
      <c r="F35" s="49">
        <f t="shared" si="0"/>
        <v>0</v>
      </c>
      <c r="G35" s="189"/>
      <c r="H35" s="191"/>
      <c r="I35" s="191"/>
      <c r="J35" s="191"/>
      <c r="K35" s="191"/>
      <c r="L35" s="191"/>
      <c r="M35" s="191"/>
      <c r="N35" s="191"/>
      <c r="O35" s="191"/>
      <c r="P35" s="207"/>
      <c r="Q35" s="208"/>
      <c r="R35" s="208"/>
      <c r="S35" s="208"/>
      <c r="T35" s="208"/>
      <c r="U35" s="208"/>
      <c r="V35" s="208"/>
      <c r="W35" s="208"/>
      <c r="X35" s="33"/>
    </row>
    <row r="36" spans="1:24" ht="15.75">
      <c r="A36" s="159">
        <v>41</v>
      </c>
      <c r="B36" s="46">
        <v>222003</v>
      </c>
      <c r="C36" s="47" t="s">
        <v>41</v>
      </c>
      <c r="D36" s="48">
        <v>500</v>
      </c>
      <c r="E36" s="48"/>
      <c r="F36" s="49">
        <f t="shared" si="0"/>
        <v>500</v>
      </c>
      <c r="G36" s="189"/>
      <c r="H36" s="193"/>
      <c r="I36" s="193"/>
      <c r="J36" s="193"/>
      <c r="K36" s="193"/>
      <c r="L36" s="193"/>
      <c r="M36" s="193"/>
      <c r="N36" s="193"/>
      <c r="O36" s="193"/>
      <c r="P36" s="212"/>
      <c r="Q36" s="120"/>
      <c r="R36" s="120"/>
      <c r="S36" s="120"/>
      <c r="T36" s="120"/>
      <c r="U36" s="211"/>
      <c r="V36" s="211"/>
      <c r="W36" s="211"/>
      <c r="X36" s="33"/>
    </row>
    <row r="37" spans="1:24" ht="15.75">
      <c r="A37" s="159">
        <v>41</v>
      </c>
      <c r="B37" s="46">
        <v>223001</v>
      </c>
      <c r="C37" s="47" t="s">
        <v>27</v>
      </c>
      <c r="D37" s="48">
        <v>300</v>
      </c>
      <c r="E37" s="48"/>
      <c r="F37" s="49">
        <f t="shared" si="0"/>
        <v>300</v>
      </c>
      <c r="G37" s="189"/>
      <c r="H37" s="193"/>
      <c r="I37" s="193"/>
      <c r="J37" s="193"/>
      <c r="K37" s="193"/>
      <c r="L37" s="193"/>
      <c r="M37" s="193"/>
      <c r="N37" s="193"/>
      <c r="O37" s="193"/>
      <c r="P37" s="212"/>
      <c r="Q37" s="120"/>
      <c r="R37" s="120"/>
      <c r="S37" s="120"/>
      <c r="T37" s="120"/>
      <c r="U37" s="211"/>
      <c r="V37" s="211"/>
      <c r="W37" s="211"/>
      <c r="X37" s="33"/>
    </row>
    <row r="38" spans="1:24" ht="15.75">
      <c r="A38" s="159">
        <v>41</v>
      </c>
      <c r="B38" s="46" t="s">
        <v>42</v>
      </c>
      <c r="C38" s="47" t="s">
        <v>43</v>
      </c>
      <c r="D38" s="48">
        <v>950</v>
      </c>
      <c r="E38" s="48"/>
      <c r="F38" s="49">
        <f t="shared" si="0"/>
        <v>950</v>
      </c>
      <c r="G38" s="189"/>
      <c r="H38" s="193"/>
      <c r="I38" s="193"/>
      <c r="J38" s="193"/>
      <c r="K38" s="193"/>
      <c r="L38" s="193"/>
      <c r="M38" s="193"/>
      <c r="N38" s="193"/>
      <c r="O38" s="193"/>
      <c r="P38" s="213"/>
      <c r="Q38" s="214"/>
      <c r="R38" s="214"/>
      <c r="S38" s="214"/>
      <c r="T38" s="214"/>
      <c r="U38" s="211"/>
      <c r="V38" s="211"/>
      <c r="W38" s="211"/>
      <c r="X38" s="33"/>
    </row>
    <row r="39" spans="1:24" ht="15.75">
      <c r="A39" s="159">
        <v>41</v>
      </c>
      <c r="B39" s="46" t="s">
        <v>44</v>
      </c>
      <c r="C39" s="47" t="s">
        <v>204</v>
      </c>
      <c r="D39" s="48"/>
      <c r="E39" s="48"/>
      <c r="F39" s="49">
        <f t="shared" si="0"/>
        <v>0</v>
      </c>
      <c r="G39" s="189"/>
      <c r="H39" s="193"/>
      <c r="I39" s="193"/>
      <c r="J39" s="193"/>
      <c r="K39" s="193"/>
      <c r="L39" s="193"/>
      <c r="M39" s="193"/>
      <c r="N39" s="193"/>
      <c r="O39" s="193"/>
      <c r="P39" s="213"/>
      <c r="Q39" s="214"/>
      <c r="R39" s="214"/>
      <c r="S39" s="214"/>
      <c r="T39" s="214"/>
      <c r="U39" s="211"/>
      <c r="V39" s="211"/>
      <c r="W39" s="211"/>
      <c r="X39" s="33"/>
    </row>
    <row r="40" spans="1:24" ht="15" customHeight="1">
      <c r="A40" s="159">
        <v>41</v>
      </c>
      <c r="B40" s="46" t="s">
        <v>44</v>
      </c>
      <c r="C40" s="47" t="s">
        <v>205</v>
      </c>
      <c r="D40" s="48">
        <v>5000</v>
      </c>
      <c r="E40" s="48"/>
      <c r="F40" s="161">
        <f t="shared" si="0"/>
        <v>5000</v>
      </c>
      <c r="G40" s="189"/>
      <c r="H40" s="192"/>
      <c r="I40" s="192"/>
      <c r="J40" s="192"/>
      <c r="K40" s="192"/>
      <c r="L40" s="192"/>
      <c r="M40" s="192"/>
      <c r="N40" s="192"/>
      <c r="O40" s="192"/>
      <c r="P40" s="70"/>
      <c r="Q40" s="214"/>
      <c r="R40" s="214"/>
      <c r="S40" s="214"/>
      <c r="T40" s="214"/>
      <c r="U40" s="214"/>
      <c r="V40" s="214"/>
      <c r="W40" s="214"/>
      <c r="X40" s="33"/>
    </row>
    <row r="41" spans="1:24" ht="15.75">
      <c r="A41" s="159">
        <v>41</v>
      </c>
      <c r="B41" s="46" t="s">
        <v>99</v>
      </c>
      <c r="C41" s="47" t="s">
        <v>361</v>
      </c>
      <c r="D41" s="48">
        <v>0</v>
      </c>
      <c r="E41" s="341"/>
      <c r="F41" s="49">
        <f t="shared" si="0"/>
        <v>0</v>
      </c>
      <c r="G41" s="189"/>
      <c r="H41" s="191"/>
      <c r="I41" s="191"/>
      <c r="J41" s="191"/>
      <c r="K41" s="191"/>
      <c r="L41" s="191"/>
      <c r="M41" s="191"/>
      <c r="N41" s="191"/>
      <c r="O41" s="191"/>
      <c r="P41" s="215"/>
      <c r="Q41" s="208"/>
      <c r="R41" s="208"/>
      <c r="S41" s="208"/>
      <c r="T41" s="208"/>
      <c r="U41" s="208"/>
      <c r="V41" s="208"/>
      <c r="W41" s="208"/>
      <c r="X41" s="33"/>
    </row>
    <row r="42" spans="1:24" ht="15.75">
      <c r="A42" s="159">
        <v>41</v>
      </c>
      <c r="B42" s="46" t="s">
        <v>174</v>
      </c>
      <c r="C42" s="47" t="s">
        <v>175</v>
      </c>
      <c r="D42" s="48">
        <v>0</v>
      </c>
      <c r="E42" s="341">
        <v>70</v>
      </c>
      <c r="F42" s="49">
        <f t="shared" si="0"/>
        <v>70</v>
      </c>
      <c r="G42" s="189"/>
      <c r="H42" s="191"/>
      <c r="I42" s="191"/>
      <c r="J42" s="191"/>
      <c r="K42" s="191"/>
      <c r="L42" s="191"/>
      <c r="M42" s="191"/>
      <c r="N42" s="191"/>
      <c r="O42" s="191"/>
      <c r="P42" s="207"/>
      <c r="Q42" s="207"/>
      <c r="R42" s="207"/>
      <c r="S42" s="216"/>
      <c r="T42" s="71"/>
      <c r="U42" s="71"/>
      <c r="V42" s="33"/>
      <c r="W42" s="33"/>
      <c r="X42" s="33"/>
    </row>
    <row r="43" spans="1:24" ht="15.75">
      <c r="A43" s="159">
        <v>41</v>
      </c>
      <c r="B43" s="46" t="s">
        <v>213</v>
      </c>
      <c r="C43" s="47" t="s">
        <v>214</v>
      </c>
      <c r="D43" s="48">
        <v>1000</v>
      </c>
      <c r="E43" s="48"/>
      <c r="F43" s="49">
        <f t="shared" si="0"/>
        <v>1000</v>
      </c>
      <c r="G43" s="189"/>
      <c r="H43" s="191"/>
      <c r="I43" s="191"/>
      <c r="J43" s="191"/>
      <c r="K43" s="191"/>
      <c r="L43" s="191"/>
      <c r="M43" s="191"/>
      <c r="N43" s="191"/>
      <c r="O43" s="191"/>
      <c r="P43" s="207"/>
      <c r="Q43" s="207"/>
      <c r="R43" s="207"/>
      <c r="S43" s="216"/>
      <c r="T43" s="71"/>
      <c r="U43" s="71"/>
      <c r="V43" s="33"/>
      <c r="W43" s="33"/>
      <c r="X43" s="33"/>
    </row>
    <row r="44" spans="1:24" ht="15.75">
      <c r="A44" s="159">
        <v>41</v>
      </c>
      <c r="B44" s="46">
        <v>223003</v>
      </c>
      <c r="C44" s="47" t="s">
        <v>45</v>
      </c>
      <c r="D44" s="48">
        <v>3080</v>
      </c>
      <c r="E44" s="48"/>
      <c r="F44" s="49">
        <f t="shared" si="0"/>
        <v>3080</v>
      </c>
      <c r="G44" s="189"/>
      <c r="H44" s="191"/>
      <c r="I44" s="191"/>
      <c r="J44" s="191"/>
      <c r="K44" s="191"/>
      <c r="L44" s="191"/>
      <c r="M44" s="191"/>
      <c r="N44" s="191"/>
      <c r="O44" s="191"/>
      <c r="P44" s="207"/>
      <c r="Q44" s="207"/>
      <c r="R44" s="207"/>
      <c r="S44" s="216"/>
      <c r="T44" s="33"/>
      <c r="U44" s="33"/>
      <c r="V44" s="33"/>
      <c r="W44" s="33"/>
      <c r="X44" s="33"/>
    </row>
    <row r="45" spans="1:24" ht="16.5" thickBot="1">
      <c r="A45" s="167">
        <v>41</v>
      </c>
      <c r="B45" s="50">
        <v>229005</v>
      </c>
      <c r="C45" s="51" t="s">
        <v>46</v>
      </c>
      <c r="D45" s="52">
        <v>300</v>
      </c>
      <c r="E45" s="52"/>
      <c r="F45" s="184">
        <f t="shared" si="0"/>
        <v>300</v>
      </c>
      <c r="G45" s="189"/>
      <c r="H45" s="187"/>
      <c r="I45" s="187"/>
      <c r="J45" s="187"/>
      <c r="K45" s="187"/>
      <c r="L45" s="187"/>
      <c r="M45" s="187"/>
      <c r="N45" s="217"/>
      <c r="O45" s="217"/>
      <c r="P45" s="218"/>
      <c r="Q45" s="218"/>
      <c r="R45" s="218"/>
      <c r="S45" s="72"/>
      <c r="T45" s="219"/>
      <c r="U45" s="218"/>
      <c r="V45" s="33"/>
      <c r="W45" s="33"/>
      <c r="X45" s="33"/>
    </row>
    <row r="46" spans="2:24" ht="16.5" thickBot="1">
      <c r="B46" s="67"/>
      <c r="C46" s="56"/>
      <c r="D46" s="69"/>
      <c r="E46" s="68"/>
      <c r="F46" s="68">
        <f t="shared" si="0"/>
        <v>0</v>
      </c>
      <c r="G46" s="189"/>
      <c r="H46" s="187"/>
      <c r="I46" s="187"/>
      <c r="J46" s="187"/>
      <c r="K46" s="187"/>
      <c r="L46" s="187"/>
      <c r="M46" s="187"/>
      <c r="N46" s="217"/>
      <c r="O46" s="217"/>
      <c r="P46" s="218"/>
      <c r="Q46" s="218"/>
      <c r="R46" s="218"/>
      <c r="S46" s="72"/>
      <c r="T46" s="219"/>
      <c r="U46" s="218"/>
      <c r="V46" s="33"/>
      <c r="W46" s="33"/>
      <c r="X46" s="33"/>
    </row>
    <row r="47" spans="1:24" ht="16.5" thickBot="1">
      <c r="A47" s="179"/>
      <c r="B47" s="354" t="s">
        <v>197</v>
      </c>
      <c r="C47" s="355"/>
      <c r="D47" s="66"/>
      <c r="E47" s="66"/>
      <c r="F47" s="183">
        <f t="shared" si="0"/>
        <v>0</v>
      </c>
      <c r="G47" s="191"/>
      <c r="H47" s="187"/>
      <c r="I47" s="187"/>
      <c r="J47" s="187"/>
      <c r="K47" s="187"/>
      <c r="L47" s="187"/>
      <c r="M47" s="187"/>
      <c r="N47" s="217"/>
      <c r="O47" s="217"/>
      <c r="P47" s="218"/>
      <c r="Q47" s="218"/>
      <c r="R47" s="218"/>
      <c r="S47" s="72"/>
      <c r="T47" s="219"/>
      <c r="U47" s="218"/>
      <c r="V47" s="33"/>
      <c r="W47" s="33"/>
      <c r="X47" s="33"/>
    </row>
    <row r="48" spans="1:24" ht="16.5" thickBot="1">
      <c r="A48" s="167">
        <v>41</v>
      </c>
      <c r="B48" s="50">
        <v>243</v>
      </c>
      <c r="C48" s="51" t="s">
        <v>22</v>
      </c>
      <c r="D48" s="52">
        <v>200</v>
      </c>
      <c r="E48" s="52"/>
      <c r="F48" s="184">
        <f t="shared" si="0"/>
        <v>200</v>
      </c>
      <c r="G48" s="189"/>
      <c r="H48" s="187"/>
      <c r="I48" s="187"/>
      <c r="J48" s="187"/>
      <c r="K48" s="187"/>
      <c r="L48" s="187"/>
      <c r="M48" s="187"/>
      <c r="N48" s="217"/>
      <c r="O48" s="217"/>
      <c r="P48" s="218"/>
      <c r="Q48" s="218"/>
      <c r="R48" s="218"/>
      <c r="S48" s="72"/>
      <c r="T48" s="72"/>
      <c r="U48" s="218"/>
      <c r="V48" s="33"/>
      <c r="W48" s="33"/>
      <c r="X48" s="33"/>
    </row>
    <row r="49" spans="2:24" ht="16.5" thickBot="1">
      <c r="B49" s="67"/>
      <c r="C49" s="56"/>
      <c r="D49" s="68"/>
      <c r="E49" s="68"/>
      <c r="F49" s="68">
        <f t="shared" si="0"/>
        <v>0</v>
      </c>
      <c r="G49" s="189"/>
      <c r="H49" s="192"/>
      <c r="I49" s="192"/>
      <c r="J49" s="192"/>
      <c r="K49" s="192"/>
      <c r="L49" s="192"/>
      <c r="M49" s="192"/>
      <c r="N49" s="192"/>
      <c r="O49" s="192"/>
      <c r="P49" s="71"/>
      <c r="Q49" s="71"/>
      <c r="R49" s="72"/>
      <c r="S49" s="72"/>
      <c r="T49" s="218"/>
      <c r="U49" s="33"/>
      <c r="V49" s="33"/>
      <c r="W49" s="33"/>
      <c r="X49" s="33"/>
    </row>
    <row r="50" spans="1:24" ht="15.75">
      <c r="A50" s="179"/>
      <c r="B50" s="352" t="s">
        <v>198</v>
      </c>
      <c r="C50" s="353"/>
      <c r="D50" s="55"/>
      <c r="E50" s="55"/>
      <c r="F50" s="180">
        <f t="shared" si="0"/>
        <v>0</v>
      </c>
      <c r="G50" s="189"/>
      <c r="H50" s="192"/>
      <c r="I50" s="192"/>
      <c r="J50" s="192"/>
      <c r="K50" s="192"/>
      <c r="L50" s="192"/>
      <c r="M50" s="192"/>
      <c r="N50" s="192"/>
      <c r="O50" s="192"/>
      <c r="P50" s="71"/>
      <c r="Q50" s="71"/>
      <c r="R50" s="72"/>
      <c r="S50" s="72"/>
      <c r="T50" s="218"/>
      <c r="U50" s="33"/>
      <c r="V50" s="33"/>
      <c r="W50" s="33"/>
      <c r="X50" s="33"/>
    </row>
    <row r="51" spans="1:24" ht="15.75">
      <c r="A51" s="159">
        <v>41</v>
      </c>
      <c r="B51" s="46">
        <v>291003</v>
      </c>
      <c r="C51" s="47" t="s">
        <v>88</v>
      </c>
      <c r="D51" s="48">
        <v>0</v>
      </c>
      <c r="E51" s="48"/>
      <c r="F51" s="49">
        <f t="shared" si="0"/>
        <v>0</v>
      </c>
      <c r="G51" s="189"/>
      <c r="H51" s="192"/>
      <c r="I51" s="192"/>
      <c r="J51" s="192"/>
      <c r="K51" s="192"/>
      <c r="L51" s="192"/>
      <c r="M51" s="192"/>
      <c r="N51" s="192"/>
      <c r="O51" s="192"/>
      <c r="P51" s="71"/>
      <c r="Q51" s="71"/>
      <c r="R51" s="72"/>
      <c r="S51" s="72"/>
      <c r="T51" s="218"/>
      <c r="U51" s="33"/>
      <c r="V51" s="33"/>
      <c r="W51" s="33"/>
      <c r="X51" s="33"/>
    </row>
    <row r="52" spans="1:24" ht="15.75">
      <c r="A52" s="159">
        <v>41</v>
      </c>
      <c r="B52" s="46">
        <v>291004</v>
      </c>
      <c r="C52" s="47" t="s">
        <v>90</v>
      </c>
      <c r="D52" s="48">
        <v>0</v>
      </c>
      <c r="E52" s="48"/>
      <c r="F52" s="49">
        <f t="shared" si="0"/>
        <v>0</v>
      </c>
      <c r="G52" s="189"/>
      <c r="H52" s="192"/>
      <c r="I52" s="192"/>
      <c r="J52" s="192"/>
      <c r="K52" s="192"/>
      <c r="L52" s="192"/>
      <c r="M52" s="192"/>
      <c r="N52" s="193"/>
      <c r="O52" s="193"/>
      <c r="P52" s="71"/>
      <c r="Q52" s="71"/>
      <c r="R52" s="71"/>
      <c r="S52" s="72"/>
      <c r="T52" s="72"/>
      <c r="U52" s="218"/>
      <c r="V52" s="33"/>
      <c r="W52" s="33"/>
      <c r="X52" s="33"/>
    </row>
    <row r="53" spans="1:22" ht="15.75">
      <c r="A53" s="159">
        <v>41</v>
      </c>
      <c r="B53" s="46">
        <v>291008</v>
      </c>
      <c r="C53" s="47" t="s">
        <v>89</v>
      </c>
      <c r="D53" s="48">
        <v>95</v>
      </c>
      <c r="E53" s="48"/>
      <c r="F53" s="49">
        <f t="shared" si="0"/>
        <v>95</v>
      </c>
      <c r="G53" s="189"/>
      <c r="H53" s="192"/>
      <c r="I53" s="192"/>
      <c r="J53" s="192"/>
      <c r="K53" s="192"/>
      <c r="L53" s="192"/>
      <c r="M53" s="192"/>
      <c r="N53" s="193"/>
      <c r="O53" s="193"/>
      <c r="P53" s="71"/>
      <c r="Q53" s="71"/>
      <c r="R53" s="71"/>
      <c r="S53" s="72"/>
      <c r="T53" s="72"/>
      <c r="U53" s="218"/>
      <c r="V53" s="33"/>
    </row>
    <row r="54" spans="1:22" ht="15.75">
      <c r="A54" s="159">
        <v>41</v>
      </c>
      <c r="B54" s="46">
        <v>292008</v>
      </c>
      <c r="C54" s="47" t="s">
        <v>47</v>
      </c>
      <c r="D54" s="48">
        <v>1100</v>
      </c>
      <c r="E54" s="48"/>
      <c r="F54" s="49">
        <f t="shared" si="0"/>
        <v>1100</v>
      </c>
      <c r="G54" s="189"/>
      <c r="H54" s="192"/>
      <c r="I54" s="192"/>
      <c r="J54" s="192"/>
      <c r="K54" s="192"/>
      <c r="L54" s="192"/>
      <c r="M54" s="192"/>
      <c r="N54" s="193"/>
      <c r="O54" s="193"/>
      <c r="P54" s="71"/>
      <c r="Q54" s="71"/>
      <c r="R54" s="71"/>
      <c r="S54" s="72"/>
      <c r="T54" s="72"/>
      <c r="U54" s="218"/>
      <c r="V54" s="33"/>
    </row>
    <row r="55" spans="1:22" ht="20.25" customHeight="1">
      <c r="A55" s="159">
        <v>41</v>
      </c>
      <c r="B55" s="46">
        <v>292006</v>
      </c>
      <c r="C55" s="47" t="s">
        <v>206</v>
      </c>
      <c r="D55" s="48"/>
      <c r="E55" s="48"/>
      <c r="F55" s="49">
        <f t="shared" si="0"/>
        <v>0</v>
      </c>
      <c r="G55" s="189"/>
      <c r="H55" s="202"/>
      <c r="I55" s="202"/>
      <c r="J55" s="202"/>
      <c r="K55" s="202"/>
      <c r="L55" s="202"/>
      <c r="M55" s="202"/>
      <c r="N55" s="202"/>
      <c r="O55" s="202"/>
      <c r="P55" s="71"/>
      <c r="Q55" s="71"/>
      <c r="R55" s="71"/>
      <c r="S55" s="72"/>
      <c r="T55" s="72"/>
      <c r="U55" s="218"/>
      <c r="V55" s="33"/>
    </row>
    <row r="56" spans="1:22" ht="15.75">
      <c r="A56" s="159">
        <v>41</v>
      </c>
      <c r="B56" s="46">
        <v>292012</v>
      </c>
      <c r="C56" s="47" t="s">
        <v>48</v>
      </c>
      <c r="D56" s="48">
        <v>4900</v>
      </c>
      <c r="E56" s="48"/>
      <c r="F56" s="49">
        <f t="shared" si="0"/>
        <v>4900</v>
      </c>
      <c r="G56" s="189"/>
      <c r="H56" s="202"/>
      <c r="I56" s="202"/>
      <c r="J56" s="202"/>
      <c r="K56" s="202"/>
      <c r="L56" s="202"/>
      <c r="M56" s="202"/>
      <c r="N56" s="202"/>
      <c r="O56" s="202"/>
      <c r="T56" s="72"/>
      <c r="U56" s="218"/>
      <c r="V56" s="33"/>
    </row>
    <row r="57" spans="1:22" ht="15.75">
      <c r="A57" s="159"/>
      <c r="B57" s="46">
        <v>292019</v>
      </c>
      <c r="C57" s="47" t="s">
        <v>91</v>
      </c>
      <c r="D57" s="48">
        <v>0</v>
      </c>
      <c r="E57" s="48"/>
      <c r="F57" s="49">
        <f t="shared" si="0"/>
        <v>0</v>
      </c>
      <c r="G57" s="189"/>
      <c r="H57" s="220"/>
      <c r="I57" s="190"/>
      <c r="J57" s="221"/>
      <c r="K57" s="221"/>
      <c r="L57" s="221"/>
      <c r="M57" s="221"/>
      <c r="N57" s="221"/>
      <c r="O57" s="221"/>
      <c r="T57" s="72"/>
      <c r="U57" s="218"/>
      <c r="V57" s="33"/>
    </row>
    <row r="58" spans="1:22" ht="15.75">
      <c r="A58" s="159">
        <v>41</v>
      </c>
      <c r="B58" s="46">
        <v>292027</v>
      </c>
      <c r="C58" s="47" t="s">
        <v>49</v>
      </c>
      <c r="D58" s="48">
        <v>1000</v>
      </c>
      <c r="E58" s="48"/>
      <c r="F58" s="49">
        <f t="shared" si="0"/>
        <v>1000</v>
      </c>
      <c r="G58" s="189"/>
      <c r="H58" s="220"/>
      <c r="I58" s="190"/>
      <c r="J58" s="221"/>
      <c r="K58" s="221"/>
      <c r="L58" s="221"/>
      <c r="M58" s="221"/>
      <c r="N58" s="221"/>
      <c r="O58" s="221"/>
      <c r="T58" s="72"/>
      <c r="U58" s="222"/>
      <c r="V58" s="33"/>
    </row>
    <row r="59" spans="1:22" ht="16.5" customHeight="1" thickBot="1">
      <c r="A59" s="168"/>
      <c r="B59" s="57"/>
      <c r="C59" s="58"/>
      <c r="D59" s="59">
        <f>SUM(D24:D58)</f>
        <v>84520</v>
      </c>
      <c r="E59" s="59">
        <f>SUM(E24:E58)</f>
        <v>550</v>
      </c>
      <c r="F59" s="181">
        <f>SUM(F24:F58)</f>
        <v>85070</v>
      </c>
      <c r="G59" s="189"/>
      <c r="H59" s="220"/>
      <c r="I59" s="190"/>
      <c r="J59" s="221"/>
      <c r="K59" s="221"/>
      <c r="L59" s="221"/>
      <c r="M59" s="221"/>
      <c r="N59" s="221"/>
      <c r="O59" s="221"/>
      <c r="T59" s="72"/>
      <c r="U59" s="218"/>
      <c r="V59" s="33"/>
    </row>
    <row r="60" spans="2:22" ht="15.75" customHeight="1" thickBot="1">
      <c r="B60" s="73"/>
      <c r="C60" s="74"/>
      <c r="D60" s="75"/>
      <c r="E60" s="75"/>
      <c r="F60" s="75"/>
      <c r="G60" s="189"/>
      <c r="H60" s="220"/>
      <c r="I60" s="190"/>
      <c r="J60" s="221"/>
      <c r="K60" s="221"/>
      <c r="L60" s="221"/>
      <c r="M60" s="221"/>
      <c r="N60" s="221"/>
      <c r="O60" s="221"/>
      <c r="T60" s="72"/>
      <c r="U60" s="218"/>
      <c r="V60" s="33"/>
    </row>
    <row r="61" spans="1:22" ht="15.75">
      <c r="A61" s="179"/>
      <c r="B61" s="352" t="s">
        <v>199</v>
      </c>
      <c r="C61" s="353"/>
      <c r="D61" s="55">
        <f>SUM(D62:D82)</f>
        <v>233681</v>
      </c>
      <c r="E61" s="55">
        <f>SUM(E62:E82)</f>
        <v>23375</v>
      </c>
      <c r="F61" s="180">
        <f>SUM(F62:F82)</f>
        <v>257056</v>
      </c>
      <c r="G61" s="189"/>
      <c r="H61" s="220"/>
      <c r="I61" s="190"/>
      <c r="J61" s="221"/>
      <c r="K61" s="221"/>
      <c r="L61" s="221"/>
      <c r="M61" s="221"/>
      <c r="N61" s="221"/>
      <c r="O61" s="221"/>
      <c r="T61" s="72"/>
      <c r="U61" s="218"/>
      <c r="V61" s="33"/>
    </row>
    <row r="62" spans="1:22" ht="15.75">
      <c r="A62" s="159">
        <v>111</v>
      </c>
      <c r="B62" s="46">
        <v>311</v>
      </c>
      <c r="C62" s="47" t="s">
        <v>50</v>
      </c>
      <c r="D62" s="48">
        <v>970</v>
      </c>
      <c r="E62" s="48"/>
      <c r="F62" s="49">
        <f aca="true" t="shared" si="1" ref="F62:F82">E62+D62</f>
        <v>970</v>
      </c>
      <c r="G62" s="189"/>
      <c r="H62" s="220"/>
      <c r="I62" s="190"/>
      <c r="J62" s="221"/>
      <c r="K62" s="221"/>
      <c r="L62" s="221"/>
      <c r="M62" s="221"/>
      <c r="N62" s="221"/>
      <c r="O62" s="221"/>
      <c r="T62" s="72"/>
      <c r="U62" s="218"/>
      <c r="V62" s="33"/>
    </row>
    <row r="63" spans="1:22" ht="15.75">
      <c r="A63" s="159">
        <v>111</v>
      </c>
      <c r="B63" s="46">
        <v>311</v>
      </c>
      <c r="C63" s="47" t="s">
        <v>100</v>
      </c>
      <c r="D63" s="48"/>
      <c r="E63" s="48"/>
      <c r="F63" s="49">
        <f t="shared" si="1"/>
        <v>0</v>
      </c>
      <c r="G63" s="189"/>
      <c r="H63" s="220"/>
      <c r="T63" s="72"/>
      <c r="U63" s="218"/>
      <c r="V63" s="33"/>
    </row>
    <row r="64" spans="1:22" ht="15.75">
      <c r="A64" s="159">
        <v>111</v>
      </c>
      <c r="B64" s="46">
        <v>312001</v>
      </c>
      <c r="C64" s="47" t="s">
        <v>72</v>
      </c>
      <c r="D64" s="48">
        <v>650</v>
      </c>
      <c r="E64" s="48"/>
      <c r="F64" s="49">
        <f t="shared" si="1"/>
        <v>650</v>
      </c>
      <c r="G64" s="189"/>
      <c r="H64" s="220"/>
      <c r="T64" s="72"/>
      <c r="U64" s="218"/>
      <c r="V64" s="33"/>
    </row>
    <row r="65" spans="1:22" ht="15.75">
      <c r="A65" s="159">
        <v>111</v>
      </c>
      <c r="B65" s="46">
        <v>312001</v>
      </c>
      <c r="C65" s="47" t="s">
        <v>51</v>
      </c>
      <c r="D65" s="48">
        <v>4830</v>
      </c>
      <c r="E65" s="48"/>
      <c r="F65" s="49">
        <f t="shared" si="1"/>
        <v>4830</v>
      </c>
      <c r="G65" s="189"/>
      <c r="H65" s="223"/>
      <c r="T65" s="72"/>
      <c r="U65" s="218"/>
      <c r="V65" s="33"/>
    </row>
    <row r="66" spans="1:22" ht="19.5" customHeight="1">
      <c r="A66" s="159">
        <v>111</v>
      </c>
      <c r="B66" s="46">
        <v>312001</v>
      </c>
      <c r="C66" s="47" t="s">
        <v>101</v>
      </c>
      <c r="D66" s="48"/>
      <c r="E66" s="48"/>
      <c r="F66" s="49">
        <f t="shared" si="1"/>
        <v>0</v>
      </c>
      <c r="G66" s="189"/>
      <c r="H66" s="223"/>
      <c r="T66" s="72"/>
      <c r="U66" s="218"/>
      <c r="V66" s="33"/>
    </row>
    <row r="67" spans="1:22" ht="15.75">
      <c r="A67" s="159">
        <v>111</v>
      </c>
      <c r="B67" s="46">
        <v>312001</v>
      </c>
      <c r="C67" s="47" t="s">
        <v>52</v>
      </c>
      <c r="D67" s="48">
        <v>3400</v>
      </c>
      <c r="E67" s="48"/>
      <c r="F67" s="49">
        <f t="shared" si="1"/>
        <v>3400</v>
      </c>
      <c r="G67" s="189"/>
      <c r="H67" s="224"/>
      <c r="T67" s="72"/>
      <c r="U67" s="218"/>
      <c r="V67" s="33"/>
    </row>
    <row r="68" spans="1:22" ht="15.75">
      <c r="A68" s="159">
        <v>111</v>
      </c>
      <c r="B68" s="46">
        <v>312001</v>
      </c>
      <c r="C68" s="47" t="s">
        <v>210</v>
      </c>
      <c r="D68" s="48">
        <v>1647</v>
      </c>
      <c r="E68" s="48"/>
      <c r="F68" s="49">
        <f t="shared" si="1"/>
        <v>1647</v>
      </c>
      <c r="G68" s="189"/>
      <c r="H68" s="223"/>
      <c r="T68" s="72"/>
      <c r="U68" s="218"/>
      <c r="V68" s="33"/>
    </row>
    <row r="69" spans="1:22" ht="15.75">
      <c r="A69" s="159">
        <v>111</v>
      </c>
      <c r="B69" s="46">
        <v>312001</v>
      </c>
      <c r="C69" s="47" t="s">
        <v>53</v>
      </c>
      <c r="D69" s="48">
        <v>213106</v>
      </c>
      <c r="E69" s="48"/>
      <c r="F69" s="49">
        <f t="shared" si="1"/>
        <v>213106</v>
      </c>
      <c r="G69" s="189"/>
      <c r="H69" s="190"/>
      <c r="T69" s="72"/>
      <c r="U69" s="218"/>
      <c r="V69" s="33"/>
    </row>
    <row r="70" spans="1:22" ht="15.75">
      <c r="A70" s="159">
        <v>111</v>
      </c>
      <c r="B70" s="46">
        <v>312001</v>
      </c>
      <c r="C70" s="47" t="s">
        <v>54</v>
      </c>
      <c r="D70" s="48">
        <v>3200</v>
      </c>
      <c r="E70" s="48"/>
      <c r="F70" s="49">
        <f t="shared" si="1"/>
        <v>3200</v>
      </c>
      <c r="G70" s="189"/>
      <c r="H70" s="223"/>
      <c r="T70" s="72"/>
      <c r="U70" s="222"/>
      <c r="V70" s="33"/>
    </row>
    <row r="71" spans="1:22" ht="15.75">
      <c r="A71" s="159">
        <v>111</v>
      </c>
      <c r="B71" s="46">
        <v>312001</v>
      </c>
      <c r="C71" s="47" t="s">
        <v>23</v>
      </c>
      <c r="D71" s="48">
        <v>1090</v>
      </c>
      <c r="E71" s="48"/>
      <c r="F71" s="49">
        <f t="shared" si="1"/>
        <v>1090</v>
      </c>
      <c r="G71" s="191"/>
      <c r="H71" s="190"/>
      <c r="T71" s="33"/>
      <c r="U71" s="33"/>
      <c r="V71" s="33"/>
    </row>
    <row r="72" spans="1:22" ht="13.5" customHeight="1">
      <c r="A72" s="159">
        <v>111</v>
      </c>
      <c r="B72" s="46">
        <v>312001</v>
      </c>
      <c r="C72" s="47" t="s">
        <v>55</v>
      </c>
      <c r="D72" s="48">
        <v>1370</v>
      </c>
      <c r="E72" s="48"/>
      <c r="F72" s="49">
        <f t="shared" si="1"/>
        <v>1370</v>
      </c>
      <c r="G72" s="191"/>
      <c r="H72" s="190"/>
      <c r="R72" s="74"/>
      <c r="S72" s="74"/>
      <c r="T72" s="39"/>
      <c r="U72" s="225"/>
      <c r="V72" s="33"/>
    </row>
    <row r="73" spans="1:22" ht="15.75">
      <c r="A73" s="159">
        <v>111</v>
      </c>
      <c r="B73" s="46">
        <v>312001</v>
      </c>
      <c r="C73" s="47" t="s">
        <v>56</v>
      </c>
      <c r="D73" s="48">
        <v>200</v>
      </c>
      <c r="E73" s="341">
        <v>79</v>
      </c>
      <c r="F73" s="49">
        <f t="shared" si="1"/>
        <v>279</v>
      </c>
      <c r="G73" s="189"/>
      <c r="H73" s="190"/>
      <c r="R73" s="74"/>
      <c r="S73" s="74"/>
      <c r="T73" s="71"/>
      <c r="U73" s="71"/>
      <c r="V73" s="33"/>
    </row>
    <row r="74" spans="1:22" ht="15.75">
      <c r="A74" s="159">
        <v>111</v>
      </c>
      <c r="B74" s="46">
        <v>312001</v>
      </c>
      <c r="C74" s="47" t="s">
        <v>73</v>
      </c>
      <c r="D74" s="48">
        <v>720</v>
      </c>
      <c r="E74" s="48"/>
      <c r="F74" s="49">
        <f t="shared" si="1"/>
        <v>720</v>
      </c>
      <c r="G74" s="189"/>
      <c r="H74" s="190"/>
      <c r="R74" s="71"/>
      <c r="S74" s="71"/>
      <c r="T74" s="71"/>
      <c r="U74" s="71"/>
      <c r="V74" s="33"/>
    </row>
    <row r="75" spans="1:22" ht="15.75">
      <c r="A75" s="159">
        <v>111</v>
      </c>
      <c r="B75" s="46">
        <v>321001</v>
      </c>
      <c r="C75" s="47" t="s">
        <v>98</v>
      </c>
      <c r="D75" s="48">
        <v>0</v>
      </c>
      <c r="E75" s="48"/>
      <c r="F75" s="49">
        <f t="shared" si="1"/>
        <v>0</v>
      </c>
      <c r="G75" s="189"/>
      <c r="H75" s="190"/>
      <c r="R75" s="74"/>
      <c r="S75" s="74"/>
      <c r="T75" s="71"/>
      <c r="U75" s="71"/>
      <c r="V75" s="33"/>
    </row>
    <row r="76" spans="1:22" ht="21" customHeight="1">
      <c r="A76" s="159">
        <v>111</v>
      </c>
      <c r="B76" s="46">
        <v>321001</v>
      </c>
      <c r="C76" s="47" t="s">
        <v>178</v>
      </c>
      <c r="D76" s="48">
        <v>1000</v>
      </c>
      <c r="E76" s="48"/>
      <c r="F76" s="49">
        <f t="shared" si="1"/>
        <v>1000</v>
      </c>
      <c r="G76" s="189"/>
      <c r="H76" s="190"/>
      <c r="R76" s="74"/>
      <c r="S76" s="74"/>
      <c r="T76" s="71"/>
      <c r="U76" s="71"/>
      <c r="V76" s="33"/>
    </row>
    <row r="77" spans="1:22" ht="21" customHeight="1">
      <c r="A77" s="159">
        <v>111</v>
      </c>
      <c r="B77" s="46">
        <v>321001</v>
      </c>
      <c r="C77" s="47" t="s">
        <v>343</v>
      </c>
      <c r="D77" s="48">
        <v>918</v>
      </c>
      <c r="E77" s="48">
        <v>2754</v>
      </c>
      <c r="F77" s="49">
        <f t="shared" si="1"/>
        <v>3672</v>
      </c>
      <c r="G77" s="189"/>
      <c r="H77" s="190"/>
      <c r="R77" s="74"/>
      <c r="S77" s="74"/>
      <c r="T77" s="71"/>
      <c r="U77" s="71"/>
      <c r="V77" s="33"/>
    </row>
    <row r="78" spans="1:22" ht="31.5" customHeight="1">
      <c r="A78" s="159">
        <v>111</v>
      </c>
      <c r="B78" s="46">
        <v>321001</v>
      </c>
      <c r="C78" s="310" t="s">
        <v>344</v>
      </c>
      <c r="D78" s="48">
        <v>0</v>
      </c>
      <c r="E78" s="48">
        <v>1821</v>
      </c>
      <c r="F78" s="49">
        <f t="shared" si="1"/>
        <v>1821</v>
      </c>
      <c r="G78" s="189"/>
      <c r="H78" s="190"/>
      <c r="R78" s="74"/>
      <c r="S78" s="74"/>
      <c r="T78" s="71"/>
      <c r="U78" s="71"/>
      <c r="V78" s="33"/>
    </row>
    <row r="79" spans="1:22" ht="15.75">
      <c r="A79" s="159">
        <v>111</v>
      </c>
      <c r="B79" s="46">
        <v>312001</v>
      </c>
      <c r="C79" s="47" t="s">
        <v>57</v>
      </c>
      <c r="D79" s="48">
        <v>580</v>
      </c>
      <c r="E79" s="48"/>
      <c r="F79" s="49">
        <f t="shared" si="1"/>
        <v>580</v>
      </c>
      <c r="G79" s="189"/>
      <c r="H79" s="190"/>
      <c r="R79" s="74"/>
      <c r="S79" s="74"/>
      <c r="T79" s="71"/>
      <c r="U79" s="71"/>
      <c r="V79" s="33"/>
    </row>
    <row r="80" spans="1:22" ht="15.75">
      <c r="A80" s="160" t="s">
        <v>245</v>
      </c>
      <c r="B80" s="63">
        <v>312001</v>
      </c>
      <c r="C80" s="81" t="s">
        <v>372</v>
      </c>
      <c r="D80" s="65"/>
      <c r="E80" s="65">
        <v>16751</v>
      </c>
      <c r="F80" s="49">
        <f t="shared" si="1"/>
        <v>16751</v>
      </c>
      <c r="G80" s="189"/>
      <c r="H80" s="190"/>
      <c r="R80" s="74"/>
      <c r="S80" s="74"/>
      <c r="T80" s="71"/>
      <c r="U80" s="71"/>
      <c r="V80" s="33"/>
    </row>
    <row r="81" spans="1:22" ht="15.75">
      <c r="A81" s="160" t="s">
        <v>246</v>
      </c>
      <c r="B81" s="63">
        <v>312001</v>
      </c>
      <c r="C81" s="112" t="s">
        <v>248</v>
      </c>
      <c r="D81" s="65"/>
      <c r="E81" s="65">
        <v>1970</v>
      </c>
      <c r="F81" s="49">
        <f t="shared" si="1"/>
        <v>1970</v>
      </c>
      <c r="G81" s="189"/>
      <c r="H81" s="190"/>
      <c r="R81" s="74"/>
      <c r="S81" s="74"/>
      <c r="T81" s="71"/>
      <c r="U81" s="71"/>
      <c r="V81" s="33"/>
    </row>
    <row r="82" spans="1:22" ht="15.75">
      <c r="A82" s="160">
        <v>111</v>
      </c>
      <c r="B82" s="63">
        <v>312001</v>
      </c>
      <c r="C82" s="64" t="s">
        <v>345</v>
      </c>
      <c r="D82" s="65"/>
      <c r="E82" s="65"/>
      <c r="F82" s="49">
        <f t="shared" si="1"/>
        <v>0</v>
      </c>
      <c r="G82" s="189"/>
      <c r="H82" s="190"/>
      <c r="R82" s="74"/>
      <c r="S82" s="74"/>
      <c r="T82" s="71"/>
      <c r="U82" s="71"/>
      <c r="V82" s="33"/>
    </row>
    <row r="83" spans="1:21" ht="21" customHeight="1" thickBot="1">
      <c r="A83" s="168"/>
      <c r="B83" s="57"/>
      <c r="C83" s="58" t="s">
        <v>192</v>
      </c>
      <c r="D83" s="59">
        <f>D61+D59+D21</f>
        <v>757402</v>
      </c>
      <c r="E83" s="59">
        <f>SUM(E62:E82)</f>
        <v>23375</v>
      </c>
      <c r="F83" s="59">
        <f>F61+F59+F21</f>
        <v>767202</v>
      </c>
      <c r="G83" s="189"/>
      <c r="R83" s="74"/>
      <c r="S83" s="74"/>
      <c r="T83" s="74"/>
      <c r="U83" s="74"/>
    </row>
    <row r="84" spans="7:21" ht="19.5" customHeight="1" thickBot="1">
      <c r="G84" s="189"/>
      <c r="Q84" s="74"/>
      <c r="R84" s="74"/>
      <c r="S84" s="74"/>
      <c r="T84" s="74"/>
      <c r="U84" s="74"/>
    </row>
    <row r="85" spans="1:21" ht="19.5" customHeight="1" thickBot="1">
      <c r="A85" s="169"/>
      <c r="B85" s="130">
        <v>231</v>
      </c>
      <c r="C85" s="77" t="s">
        <v>215</v>
      </c>
      <c r="D85" s="78"/>
      <c r="E85" s="78"/>
      <c r="F85" s="131">
        <f>E85+D85</f>
        <v>0</v>
      </c>
      <c r="G85" s="189"/>
      <c r="Q85" s="74"/>
      <c r="R85" s="74"/>
      <c r="S85" s="74"/>
      <c r="T85" s="74"/>
      <c r="U85" s="74"/>
    </row>
    <row r="86" spans="1:21" ht="13.5" customHeight="1">
      <c r="A86" s="170"/>
      <c r="B86" s="76">
        <v>233001</v>
      </c>
      <c r="C86" s="77" t="s">
        <v>92</v>
      </c>
      <c r="D86" s="79">
        <v>0</v>
      </c>
      <c r="E86" s="126"/>
      <c r="F86" s="49">
        <f>E86+D86</f>
        <v>0</v>
      </c>
      <c r="G86" s="192"/>
      <c r="Q86" s="74"/>
      <c r="R86" s="74"/>
      <c r="S86" s="74"/>
      <c r="T86" s="74"/>
      <c r="U86" s="74"/>
    </row>
    <row r="87" spans="1:21" ht="15.75">
      <c r="A87" s="171"/>
      <c r="B87" s="80">
        <v>233001</v>
      </c>
      <c r="C87" s="81" t="s">
        <v>190</v>
      </c>
      <c r="D87" s="49">
        <v>0</v>
      </c>
      <c r="E87" s="127">
        <v>15830</v>
      </c>
      <c r="F87" s="49">
        <f>E87+D87</f>
        <v>15830</v>
      </c>
      <c r="G87" s="192"/>
      <c r="Q87" s="74"/>
      <c r="R87" s="74"/>
      <c r="S87" s="74"/>
      <c r="T87" s="74"/>
      <c r="U87" s="74"/>
    </row>
    <row r="88" spans="1:21" ht="16.5" thickBot="1">
      <c r="A88" s="172"/>
      <c r="B88" s="83"/>
      <c r="C88" s="81" t="s">
        <v>58</v>
      </c>
      <c r="D88" s="116" t="s">
        <v>202</v>
      </c>
      <c r="E88" s="128" t="s">
        <v>342</v>
      </c>
      <c r="F88" s="49"/>
      <c r="G88" s="192"/>
      <c r="Q88" s="74"/>
      <c r="R88" s="74"/>
      <c r="S88" s="74"/>
      <c r="T88" s="74"/>
      <c r="U88" s="74"/>
    </row>
    <row r="89" spans="1:21" ht="16.5" thickBot="1">
      <c r="A89" s="170" t="s">
        <v>245</v>
      </c>
      <c r="B89" s="76">
        <v>322001</v>
      </c>
      <c r="C89" s="81" t="s">
        <v>247</v>
      </c>
      <c r="D89" s="49">
        <v>291235</v>
      </c>
      <c r="E89" s="127">
        <v>-288787</v>
      </c>
      <c r="F89" s="49">
        <f>E89+D89</f>
        <v>2448</v>
      </c>
      <c r="G89" s="192"/>
      <c r="Q89" s="74"/>
      <c r="R89" s="74"/>
      <c r="S89" s="74"/>
      <c r="T89" s="74"/>
      <c r="U89" s="74"/>
    </row>
    <row r="90" spans="1:21" ht="16.5" thickBot="1">
      <c r="A90" s="170" t="s">
        <v>246</v>
      </c>
      <c r="B90" s="76">
        <v>322001</v>
      </c>
      <c r="C90" s="112" t="s">
        <v>248</v>
      </c>
      <c r="D90" s="49">
        <v>3403</v>
      </c>
      <c r="E90" s="127">
        <v>-3115</v>
      </c>
      <c r="F90" s="49">
        <f>E90+D90</f>
        <v>288</v>
      </c>
      <c r="G90" s="192"/>
      <c r="Q90" s="74"/>
      <c r="R90" s="74"/>
      <c r="S90" s="74"/>
      <c r="T90" s="74"/>
      <c r="U90" s="74"/>
    </row>
    <row r="91" spans="1:21" ht="16.5" thickBot="1">
      <c r="A91" s="170"/>
      <c r="B91" s="76">
        <v>322001</v>
      </c>
      <c r="C91" s="81" t="s">
        <v>93</v>
      </c>
      <c r="D91" s="84">
        <v>0</v>
      </c>
      <c r="E91" s="129"/>
      <c r="F91" s="49">
        <f>E91+D91</f>
        <v>0</v>
      </c>
      <c r="G91" s="192"/>
      <c r="Q91" s="74"/>
      <c r="R91" s="74"/>
      <c r="S91" s="74"/>
      <c r="T91" s="74"/>
      <c r="U91" s="74"/>
    </row>
    <row r="92" spans="1:21" ht="15.75">
      <c r="A92" s="170"/>
      <c r="B92" s="76">
        <v>322001</v>
      </c>
      <c r="C92" s="81" t="s">
        <v>94</v>
      </c>
      <c r="D92" s="49">
        <v>0</v>
      </c>
      <c r="E92" s="127"/>
      <c r="F92" s="49">
        <f>E92+D92</f>
        <v>0</v>
      </c>
      <c r="G92" s="192"/>
      <c r="T92" s="74"/>
      <c r="U92" s="74"/>
    </row>
    <row r="93" spans="1:21" ht="16.5" thickBot="1">
      <c r="A93" s="173"/>
      <c r="B93" s="85"/>
      <c r="C93" s="86" t="s">
        <v>59</v>
      </c>
      <c r="D93" s="59">
        <f>SUM(D85:D92)</f>
        <v>294638</v>
      </c>
      <c r="E93" s="59">
        <f>SUM(E85:E92)</f>
        <v>-276072</v>
      </c>
      <c r="F93" s="181">
        <f>SUM(F85:F92)</f>
        <v>18566</v>
      </c>
      <c r="G93" s="192"/>
      <c r="T93" s="74"/>
      <c r="U93" s="74"/>
    </row>
    <row r="94" spans="1:21" ht="14.25" customHeight="1" thickBot="1">
      <c r="A94" s="174"/>
      <c r="B94" s="43"/>
      <c r="D94" s="87"/>
      <c r="E94" s="87"/>
      <c r="F94" s="87"/>
      <c r="G94" s="192"/>
      <c r="T94" s="74"/>
      <c r="U94" s="74"/>
    </row>
    <row r="95" spans="1:21" ht="15" customHeight="1" thickBot="1">
      <c r="A95" s="170">
        <v>46</v>
      </c>
      <c r="B95" s="76">
        <v>454001</v>
      </c>
      <c r="C95" s="88" t="s">
        <v>102</v>
      </c>
      <c r="D95" s="79">
        <v>35000</v>
      </c>
      <c r="E95" s="344">
        <v>20950</v>
      </c>
      <c r="F95" s="79">
        <f>E95+D95</f>
        <v>55950</v>
      </c>
      <c r="G95" s="192"/>
      <c r="T95" s="74"/>
      <c r="U95" s="74"/>
    </row>
    <row r="96" spans="1:6" ht="16.5" thickBot="1">
      <c r="A96" s="170" t="s">
        <v>249</v>
      </c>
      <c r="B96" s="76">
        <v>453</v>
      </c>
      <c r="C96" s="47" t="s">
        <v>103</v>
      </c>
      <c r="D96" s="49">
        <v>499</v>
      </c>
      <c r="E96" s="127"/>
      <c r="F96" s="49">
        <f>E96+D96</f>
        <v>499</v>
      </c>
    </row>
    <row r="97" spans="1:6" ht="15.75">
      <c r="A97" s="170">
        <v>41</v>
      </c>
      <c r="B97" s="76">
        <v>411005</v>
      </c>
      <c r="C97" s="47" t="s">
        <v>176</v>
      </c>
      <c r="D97" s="49">
        <v>365</v>
      </c>
      <c r="E97" s="127"/>
      <c r="F97" s="49">
        <f>E97+D97</f>
        <v>365</v>
      </c>
    </row>
    <row r="98" spans="1:6" ht="15.75">
      <c r="A98" s="175"/>
      <c r="B98" s="89"/>
      <c r="C98" s="47" t="s">
        <v>95</v>
      </c>
      <c r="D98" s="49">
        <v>0</v>
      </c>
      <c r="E98" s="127"/>
      <c r="F98" s="49">
        <f>E98+D98</f>
        <v>0</v>
      </c>
    </row>
    <row r="99" spans="1:6" ht="18" customHeight="1">
      <c r="A99" s="176"/>
      <c r="B99" s="90"/>
      <c r="C99" s="91" t="s">
        <v>60</v>
      </c>
      <c r="D99" s="92">
        <f>SUM(D95:D98)</f>
        <v>35864</v>
      </c>
      <c r="E99" s="92">
        <f>SUM(E95:E98)</f>
        <v>20950</v>
      </c>
      <c r="F99" s="185">
        <f>SUM(F95:F98)</f>
        <v>56814</v>
      </c>
    </row>
    <row r="100" spans="1:6" ht="13.5" customHeight="1">
      <c r="A100" s="177"/>
      <c r="B100" s="133"/>
      <c r="C100" s="134" t="s">
        <v>230</v>
      </c>
      <c r="D100" s="135">
        <v>0</v>
      </c>
      <c r="E100" s="135">
        <v>0</v>
      </c>
      <c r="F100" s="186">
        <v>0</v>
      </c>
    </row>
    <row r="101" spans="1:6" ht="24.75" customHeight="1" thickBot="1">
      <c r="A101" s="178"/>
      <c r="B101" s="93"/>
      <c r="C101" s="94" t="s">
        <v>61</v>
      </c>
      <c r="D101" s="95">
        <f>D83+D93+D99+D100</f>
        <v>1087904</v>
      </c>
      <c r="E101" s="95">
        <f>E83+E93+E99+E100</f>
        <v>-231747</v>
      </c>
      <c r="F101" s="95">
        <f>F83+F93+F99+F100</f>
        <v>842582</v>
      </c>
    </row>
    <row r="102" ht="18" customHeight="1"/>
  </sheetData>
  <sheetProtection/>
  <mergeCells count="13">
    <mergeCell ref="B31:C31"/>
    <mergeCell ref="B3:E3"/>
    <mergeCell ref="B14:C14"/>
    <mergeCell ref="H24:W24"/>
    <mergeCell ref="B61:C61"/>
    <mergeCell ref="B47:C47"/>
    <mergeCell ref="B50:C50"/>
    <mergeCell ref="B2:E2"/>
    <mergeCell ref="B5:C5"/>
    <mergeCell ref="B8:C8"/>
    <mergeCell ref="B9:C9"/>
    <mergeCell ref="B15:C15"/>
    <mergeCell ref="B23:C23"/>
  </mergeCells>
  <printOptions/>
  <pageMargins left="0" right="0" top="0.3937007874015748" bottom="0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PageLayoutView="0" workbookViewId="0" topLeftCell="A283">
      <selection activeCell="K219" sqref="K219"/>
    </sheetView>
  </sheetViews>
  <sheetFormatPr defaultColWidth="9.140625" defaultRowHeight="12.75"/>
  <cols>
    <col min="1" max="1" width="3.8515625" style="71" customWidth="1"/>
    <col min="2" max="2" width="3.28125" style="71" customWidth="1"/>
    <col min="3" max="3" width="6.421875" style="150" customWidth="1"/>
    <col min="4" max="4" width="6.57421875" style="150" customWidth="1"/>
    <col min="5" max="5" width="8.28125" style="56" customWidth="1"/>
    <col min="6" max="6" width="33.28125" style="56" customWidth="1"/>
    <col min="7" max="7" width="14.7109375" style="56" customWidth="1"/>
    <col min="8" max="8" width="12.421875" style="56" customWidth="1"/>
    <col min="9" max="9" width="14.140625" style="56" customWidth="1"/>
    <col min="10" max="10" width="9.140625" style="71" customWidth="1"/>
    <col min="11" max="11" width="16.00390625" style="71" customWidth="1"/>
    <col min="12" max="16384" width="9.140625" style="71" customWidth="1"/>
  </cols>
  <sheetData>
    <row r="1" ht="18.75">
      <c r="E1" s="302" t="s">
        <v>336</v>
      </c>
    </row>
    <row r="2" spans="6:9" ht="15.75">
      <c r="F2" s="31"/>
      <c r="G2" s="31"/>
      <c r="H2" s="31"/>
      <c r="I2" s="31"/>
    </row>
    <row r="3" spans="5:9" ht="15.75">
      <c r="E3" s="31" t="s">
        <v>226</v>
      </c>
      <c r="F3" s="31"/>
      <c r="G3" s="31"/>
      <c r="H3" s="31"/>
      <c r="I3" s="31"/>
    </row>
    <row r="4" ht="16.5" thickBot="1"/>
    <row r="5" spans="1:9" ht="16.5" thickBot="1">
      <c r="A5" s="303" t="s">
        <v>349</v>
      </c>
      <c r="B5" s="304"/>
      <c r="C5" s="305" t="s">
        <v>243</v>
      </c>
      <c r="D5" s="306" t="s">
        <v>262</v>
      </c>
      <c r="E5" s="96" t="s">
        <v>169</v>
      </c>
      <c r="F5" s="96" t="s">
        <v>29</v>
      </c>
      <c r="G5" s="37" t="s">
        <v>232</v>
      </c>
      <c r="H5" s="37" t="s">
        <v>334</v>
      </c>
      <c r="I5" s="37" t="s">
        <v>232</v>
      </c>
    </row>
    <row r="6" spans="1:9" ht="16.5" thickBot="1">
      <c r="A6" s="315" t="s">
        <v>350</v>
      </c>
      <c r="B6" s="307"/>
      <c r="C6" s="308" t="s">
        <v>244</v>
      </c>
      <c r="D6" s="309"/>
      <c r="E6" s="151" t="s">
        <v>188</v>
      </c>
      <c r="F6" s="152"/>
      <c r="G6" s="38" t="s">
        <v>255</v>
      </c>
      <c r="H6" s="38" t="s">
        <v>254</v>
      </c>
      <c r="I6" s="38" t="s">
        <v>335</v>
      </c>
    </row>
    <row r="7" spans="1:9" ht="18.75">
      <c r="A7" s="273">
        <v>1</v>
      </c>
      <c r="B7" s="274"/>
      <c r="C7" s="274"/>
      <c r="D7" s="274"/>
      <c r="E7" s="274"/>
      <c r="F7" s="339" t="s">
        <v>348</v>
      </c>
      <c r="G7" s="283">
        <f>SUM(G8+G47+G50+G61+G64+G66)</f>
        <v>247556</v>
      </c>
      <c r="H7" s="283">
        <f>SUM(H8+H47+H50+H61+H64+H66)</f>
        <v>3702</v>
      </c>
      <c r="I7" s="283">
        <f>SUM(G7:H7)</f>
        <v>251258</v>
      </c>
    </row>
    <row r="8" spans="1:9" ht="18.75">
      <c r="A8" s="280">
        <v>1</v>
      </c>
      <c r="B8" s="280">
        <v>1</v>
      </c>
      <c r="C8" s="281"/>
      <c r="D8" s="281"/>
      <c r="E8" s="282"/>
      <c r="F8" s="284" t="s">
        <v>302</v>
      </c>
      <c r="G8" s="284">
        <f>SUM(G9:G46)</f>
        <v>224928</v>
      </c>
      <c r="H8" s="284">
        <f>SUM(H9:H46)</f>
        <v>3702</v>
      </c>
      <c r="I8" s="311">
        <f aca="true" t="shared" si="0" ref="I8:I73">SUM(G8:H8)</f>
        <v>228630</v>
      </c>
    </row>
    <row r="9" spans="1:9" ht="18.75">
      <c r="A9" s="154">
        <v>1</v>
      </c>
      <c r="B9" s="154">
        <v>1</v>
      </c>
      <c r="C9" s="153">
        <v>41</v>
      </c>
      <c r="D9" s="251" t="s">
        <v>234</v>
      </c>
      <c r="E9" s="97">
        <v>610</v>
      </c>
      <c r="F9" s="98" t="s">
        <v>146</v>
      </c>
      <c r="G9" s="316">
        <v>121985</v>
      </c>
      <c r="H9" s="317"/>
      <c r="I9" s="312">
        <f t="shared" si="0"/>
        <v>121985</v>
      </c>
    </row>
    <row r="10" spans="1:9" ht="18.75">
      <c r="A10" s="154">
        <v>1</v>
      </c>
      <c r="B10" s="154">
        <v>1</v>
      </c>
      <c r="C10" s="154">
        <v>41</v>
      </c>
      <c r="D10" s="251" t="s">
        <v>234</v>
      </c>
      <c r="E10" s="99">
        <v>620</v>
      </c>
      <c r="F10" s="100" t="s">
        <v>65</v>
      </c>
      <c r="G10" s="322">
        <v>44359</v>
      </c>
      <c r="H10" s="318"/>
      <c r="I10" s="312">
        <f t="shared" si="0"/>
        <v>44359</v>
      </c>
    </row>
    <row r="11" spans="1:9" ht="18.75">
      <c r="A11" s="154">
        <v>1</v>
      </c>
      <c r="B11" s="154">
        <v>1</v>
      </c>
      <c r="C11" s="154">
        <v>111</v>
      </c>
      <c r="D11" s="251" t="s">
        <v>167</v>
      </c>
      <c r="E11" s="99">
        <v>620</v>
      </c>
      <c r="F11" s="100" t="s">
        <v>65</v>
      </c>
      <c r="G11" s="337">
        <v>7</v>
      </c>
      <c r="H11" s="320"/>
      <c r="I11" s="321">
        <f t="shared" si="0"/>
        <v>7</v>
      </c>
    </row>
    <row r="12" spans="1:9" ht="18.75">
      <c r="A12" s="154">
        <v>1</v>
      </c>
      <c r="B12" s="154">
        <v>1</v>
      </c>
      <c r="C12" s="154">
        <v>111</v>
      </c>
      <c r="D12" s="251" t="s">
        <v>167</v>
      </c>
      <c r="E12" s="99">
        <v>630</v>
      </c>
      <c r="F12" s="100" t="s">
        <v>84</v>
      </c>
      <c r="G12" s="320">
        <v>713</v>
      </c>
      <c r="H12" s="320"/>
      <c r="I12" s="321">
        <f t="shared" si="0"/>
        <v>713</v>
      </c>
    </row>
    <row r="13" spans="1:9" ht="18.75">
      <c r="A13" s="154">
        <v>1</v>
      </c>
      <c r="B13" s="154">
        <v>1</v>
      </c>
      <c r="C13" s="154">
        <v>41</v>
      </c>
      <c r="D13" s="251" t="s">
        <v>234</v>
      </c>
      <c r="E13" s="99">
        <v>631001</v>
      </c>
      <c r="F13" s="100" t="s">
        <v>0</v>
      </c>
      <c r="G13" s="316">
        <v>380</v>
      </c>
      <c r="H13" s="316"/>
      <c r="I13" s="312">
        <f t="shared" si="0"/>
        <v>380</v>
      </c>
    </row>
    <row r="14" spans="1:9" ht="18.75">
      <c r="A14" s="154">
        <v>1</v>
      </c>
      <c r="B14" s="154">
        <v>1</v>
      </c>
      <c r="C14" s="154">
        <v>41</v>
      </c>
      <c r="D14" s="249" t="s">
        <v>234</v>
      </c>
      <c r="E14" s="99">
        <v>632001</v>
      </c>
      <c r="F14" s="100" t="s">
        <v>77</v>
      </c>
      <c r="G14" s="320">
        <v>10100</v>
      </c>
      <c r="H14" s="320"/>
      <c r="I14" s="321">
        <f t="shared" si="0"/>
        <v>10100</v>
      </c>
    </row>
    <row r="15" spans="1:9" ht="18.75">
      <c r="A15" s="154">
        <v>1</v>
      </c>
      <c r="B15" s="154">
        <v>1</v>
      </c>
      <c r="C15" s="154">
        <v>41</v>
      </c>
      <c r="D15" s="249" t="s">
        <v>234</v>
      </c>
      <c r="E15" s="99">
        <v>632003</v>
      </c>
      <c r="F15" s="100" t="s">
        <v>66</v>
      </c>
      <c r="G15" s="320">
        <v>5000</v>
      </c>
      <c r="H15" s="320"/>
      <c r="I15" s="321">
        <f t="shared" si="0"/>
        <v>5000</v>
      </c>
    </row>
    <row r="16" spans="1:9" ht="18.75">
      <c r="A16" s="154">
        <v>1</v>
      </c>
      <c r="B16" s="154">
        <v>1</v>
      </c>
      <c r="C16" s="154">
        <v>41</v>
      </c>
      <c r="D16" s="249" t="s">
        <v>234</v>
      </c>
      <c r="E16" s="99">
        <v>633001</v>
      </c>
      <c r="F16" s="100" t="s">
        <v>104</v>
      </c>
      <c r="G16" s="320">
        <v>0</v>
      </c>
      <c r="H16" s="320"/>
      <c r="I16" s="321">
        <f t="shared" si="0"/>
        <v>0</v>
      </c>
    </row>
    <row r="17" spans="1:9" ht="18.75">
      <c r="A17" s="154">
        <v>1</v>
      </c>
      <c r="B17" s="154">
        <v>1</v>
      </c>
      <c r="C17" s="154">
        <v>41</v>
      </c>
      <c r="D17" s="249" t="s">
        <v>234</v>
      </c>
      <c r="E17" s="99">
        <v>633002</v>
      </c>
      <c r="F17" s="100" t="s">
        <v>158</v>
      </c>
      <c r="G17" s="320">
        <v>0</v>
      </c>
      <c r="H17" s="320"/>
      <c r="I17" s="321">
        <f t="shared" si="0"/>
        <v>0</v>
      </c>
    </row>
    <row r="18" spans="1:9" ht="18.75">
      <c r="A18" s="154">
        <v>1</v>
      </c>
      <c r="B18" s="154">
        <v>1</v>
      </c>
      <c r="C18" s="154">
        <v>41</v>
      </c>
      <c r="D18" s="249" t="s">
        <v>234</v>
      </c>
      <c r="E18" s="99">
        <v>633003</v>
      </c>
      <c r="F18" s="100" t="s">
        <v>147</v>
      </c>
      <c r="G18" s="320">
        <v>0</v>
      </c>
      <c r="H18" s="320"/>
      <c r="I18" s="321">
        <f t="shared" si="0"/>
        <v>0</v>
      </c>
    </row>
    <row r="19" spans="1:9" ht="18.75">
      <c r="A19" s="154">
        <v>1</v>
      </c>
      <c r="B19" s="154">
        <v>1</v>
      </c>
      <c r="C19" s="154">
        <v>41</v>
      </c>
      <c r="D19" s="249" t="s">
        <v>234</v>
      </c>
      <c r="E19" s="99">
        <v>633004</v>
      </c>
      <c r="F19" s="100" t="s">
        <v>75</v>
      </c>
      <c r="G19" s="320">
        <v>100</v>
      </c>
      <c r="H19" s="320"/>
      <c r="I19" s="321">
        <f t="shared" si="0"/>
        <v>100</v>
      </c>
    </row>
    <row r="20" spans="1:9" ht="18.75">
      <c r="A20" s="154">
        <v>1</v>
      </c>
      <c r="B20" s="154">
        <v>1</v>
      </c>
      <c r="C20" s="154">
        <v>41</v>
      </c>
      <c r="D20" s="249" t="s">
        <v>234</v>
      </c>
      <c r="E20" s="99">
        <v>6335005</v>
      </c>
      <c r="F20" s="100" t="s">
        <v>155</v>
      </c>
      <c r="G20" s="323">
        <v>0</v>
      </c>
      <c r="H20" s="323"/>
      <c r="I20" s="321">
        <f t="shared" si="0"/>
        <v>0</v>
      </c>
    </row>
    <row r="21" spans="1:9" ht="18.75">
      <c r="A21" s="154">
        <v>1</v>
      </c>
      <c r="B21" s="154">
        <v>1</v>
      </c>
      <c r="C21" s="154">
        <v>41</v>
      </c>
      <c r="D21" s="249" t="s">
        <v>234</v>
      </c>
      <c r="E21" s="99">
        <v>633006</v>
      </c>
      <c r="F21" s="100" t="s">
        <v>1</v>
      </c>
      <c r="G21" s="323">
        <v>7420</v>
      </c>
      <c r="H21" s="342"/>
      <c r="I21" s="321">
        <f t="shared" si="0"/>
        <v>7420</v>
      </c>
    </row>
    <row r="22" spans="1:9" ht="18.75">
      <c r="A22" s="154">
        <v>1</v>
      </c>
      <c r="B22" s="154">
        <v>1</v>
      </c>
      <c r="C22" s="154">
        <v>41</v>
      </c>
      <c r="D22" s="249" t="s">
        <v>234</v>
      </c>
      <c r="E22" s="99">
        <v>633009</v>
      </c>
      <c r="F22" s="100" t="s">
        <v>2</v>
      </c>
      <c r="G22" s="323">
        <v>800</v>
      </c>
      <c r="H22" s="323"/>
      <c r="I22" s="321">
        <f t="shared" si="0"/>
        <v>800</v>
      </c>
    </row>
    <row r="23" spans="1:9" ht="18.75">
      <c r="A23" s="154">
        <v>1</v>
      </c>
      <c r="B23" s="154">
        <v>1</v>
      </c>
      <c r="C23" s="154">
        <v>41</v>
      </c>
      <c r="D23" s="249" t="s">
        <v>234</v>
      </c>
      <c r="E23" s="99">
        <v>633010</v>
      </c>
      <c r="F23" s="100" t="s">
        <v>201</v>
      </c>
      <c r="G23" s="323">
        <v>300</v>
      </c>
      <c r="H23" s="323"/>
      <c r="I23" s="321">
        <f t="shared" si="0"/>
        <v>300</v>
      </c>
    </row>
    <row r="24" spans="1:9" ht="18.75">
      <c r="A24" s="154">
        <v>1</v>
      </c>
      <c r="B24" s="154">
        <v>1</v>
      </c>
      <c r="C24" s="154">
        <v>41</v>
      </c>
      <c r="D24" s="249" t="s">
        <v>234</v>
      </c>
      <c r="E24" s="99">
        <v>633011</v>
      </c>
      <c r="F24" s="100" t="s">
        <v>224</v>
      </c>
      <c r="G24" s="323">
        <v>69</v>
      </c>
      <c r="H24" s="323"/>
      <c r="I24" s="321">
        <f t="shared" si="0"/>
        <v>69</v>
      </c>
    </row>
    <row r="25" spans="1:9" ht="18.75">
      <c r="A25" s="154">
        <v>1</v>
      </c>
      <c r="B25" s="154">
        <v>1</v>
      </c>
      <c r="C25" s="154">
        <v>41</v>
      </c>
      <c r="D25" s="249" t="s">
        <v>234</v>
      </c>
      <c r="E25" s="99">
        <v>633013</v>
      </c>
      <c r="F25" s="100" t="s">
        <v>370</v>
      </c>
      <c r="G25" s="323"/>
      <c r="H25" s="342">
        <v>384</v>
      </c>
      <c r="I25" s="321">
        <f t="shared" si="0"/>
        <v>384</v>
      </c>
    </row>
    <row r="26" spans="1:9" ht="18.75">
      <c r="A26" s="154">
        <v>1</v>
      </c>
      <c r="B26" s="154">
        <v>1</v>
      </c>
      <c r="C26" s="154">
        <v>41</v>
      </c>
      <c r="D26" s="249" t="s">
        <v>234</v>
      </c>
      <c r="E26" s="99">
        <v>633016</v>
      </c>
      <c r="F26" s="100" t="s">
        <v>4</v>
      </c>
      <c r="G26" s="323">
        <v>700</v>
      </c>
      <c r="H26" s="323"/>
      <c r="I26" s="321">
        <f t="shared" si="0"/>
        <v>700</v>
      </c>
    </row>
    <row r="27" spans="1:9" ht="18.75">
      <c r="A27" s="154">
        <v>1</v>
      </c>
      <c r="B27" s="154">
        <v>1</v>
      </c>
      <c r="C27" s="154">
        <v>41</v>
      </c>
      <c r="D27" s="249" t="s">
        <v>234</v>
      </c>
      <c r="E27" s="99">
        <v>634001</v>
      </c>
      <c r="F27" s="100" t="s">
        <v>148</v>
      </c>
      <c r="G27" s="323">
        <v>725</v>
      </c>
      <c r="H27" s="323"/>
      <c r="I27" s="321">
        <f t="shared" si="0"/>
        <v>725</v>
      </c>
    </row>
    <row r="28" spans="1:9" ht="18.75">
      <c r="A28" s="154">
        <v>1</v>
      </c>
      <c r="B28" s="154">
        <v>1</v>
      </c>
      <c r="C28" s="154">
        <v>41</v>
      </c>
      <c r="D28" s="249" t="s">
        <v>234</v>
      </c>
      <c r="E28" s="99">
        <v>637001</v>
      </c>
      <c r="F28" s="100" t="s">
        <v>6</v>
      </c>
      <c r="G28" s="320">
        <v>360</v>
      </c>
      <c r="H28" s="342">
        <v>150</v>
      </c>
      <c r="I28" s="321">
        <f t="shared" si="0"/>
        <v>510</v>
      </c>
    </row>
    <row r="29" spans="1:9" ht="18.75">
      <c r="A29" s="154">
        <v>1</v>
      </c>
      <c r="B29" s="154">
        <v>1</v>
      </c>
      <c r="C29" s="154">
        <v>41</v>
      </c>
      <c r="D29" s="249" t="s">
        <v>234</v>
      </c>
      <c r="E29" s="99">
        <v>637002</v>
      </c>
      <c r="F29" s="100" t="s">
        <v>221</v>
      </c>
      <c r="G29" s="320">
        <v>300</v>
      </c>
      <c r="H29" s="320"/>
      <c r="I29" s="321">
        <f t="shared" si="0"/>
        <v>300</v>
      </c>
    </row>
    <row r="30" spans="1:9" ht="18.75">
      <c r="A30" s="154">
        <v>1</v>
      </c>
      <c r="B30" s="154">
        <v>1</v>
      </c>
      <c r="C30" s="154">
        <v>41</v>
      </c>
      <c r="D30" s="249" t="s">
        <v>234</v>
      </c>
      <c r="E30" s="99" t="s">
        <v>106</v>
      </c>
      <c r="F30" s="100" t="s">
        <v>107</v>
      </c>
      <c r="G30" s="323">
        <v>2022</v>
      </c>
      <c r="H30" s="342">
        <v>500</v>
      </c>
      <c r="I30" s="321">
        <f t="shared" si="0"/>
        <v>2522</v>
      </c>
    </row>
    <row r="31" spans="1:9" ht="18.75">
      <c r="A31" s="154">
        <v>1</v>
      </c>
      <c r="B31" s="154">
        <v>1</v>
      </c>
      <c r="C31" s="154">
        <v>41</v>
      </c>
      <c r="D31" s="249" t="s">
        <v>234</v>
      </c>
      <c r="E31" s="99" t="s">
        <v>108</v>
      </c>
      <c r="F31" s="100" t="s">
        <v>109</v>
      </c>
      <c r="G31" s="323">
        <v>200</v>
      </c>
      <c r="H31" s="323"/>
      <c r="I31" s="321">
        <f t="shared" si="0"/>
        <v>200</v>
      </c>
    </row>
    <row r="32" spans="1:9" ht="18.75">
      <c r="A32" s="154">
        <v>1</v>
      </c>
      <c r="B32" s="154">
        <v>1</v>
      </c>
      <c r="C32" s="154">
        <v>41</v>
      </c>
      <c r="D32" s="249" t="s">
        <v>234</v>
      </c>
      <c r="E32" s="99">
        <v>637005</v>
      </c>
      <c r="F32" s="100" t="s">
        <v>222</v>
      </c>
      <c r="G32" s="323">
        <v>5720</v>
      </c>
      <c r="H32" s="323"/>
      <c r="I32" s="321">
        <f t="shared" si="0"/>
        <v>5720</v>
      </c>
    </row>
    <row r="33" spans="1:9" ht="18.75">
      <c r="A33" s="154">
        <v>1</v>
      </c>
      <c r="B33" s="154">
        <v>1</v>
      </c>
      <c r="C33" s="154">
        <v>41</v>
      </c>
      <c r="D33" s="249" t="s">
        <v>234</v>
      </c>
      <c r="E33" s="99" t="s">
        <v>156</v>
      </c>
      <c r="F33" s="100" t="s">
        <v>157</v>
      </c>
      <c r="G33" s="323">
        <v>862</v>
      </c>
      <c r="H33" s="323"/>
      <c r="I33" s="321">
        <f t="shared" si="0"/>
        <v>862</v>
      </c>
    </row>
    <row r="34" spans="1:9" ht="18.75">
      <c r="A34" s="154">
        <v>1</v>
      </c>
      <c r="B34" s="154">
        <v>1</v>
      </c>
      <c r="C34" s="154">
        <v>41</v>
      </c>
      <c r="D34" s="249" t="s">
        <v>234</v>
      </c>
      <c r="E34" s="99">
        <v>637011</v>
      </c>
      <c r="F34" s="100" t="s">
        <v>67</v>
      </c>
      <c r="G34" s="323">
        <v>900</v>
      </c>
      <c r="H34" s="342">
        <v>1621</v>
      </c>
      <c r="I34" s="321">
        <f t="shared" si="0"/>
        <v>2521</v>
      </c>
    </row>
    <row r="35" spans="1:9" ht="18.75">
      <c r="A35" s="154"/>
      <c r="B35" s="154"/>
      <c r="C35" s="154"/>
      <c r="D35" s="249"/>
      <c r="E35" s="99"/>
      <c r="F35" s="100"/>
      <c r="G35" s="323"/>
      <c r="H35" s="342">
        <v>21</v>
      </c>
      <c r="I35" s="321">
        <f t="shared" si="0"/>
        <v>21</v>
      </c>
    </row>
    <row r="36" spans="1:9" ht="18.75">
      <c r="A36" s="154">
        <v>1</v>
      </c>
      <c r="B36" s="154">
        <v>1</v>
      </c>
      <c r="C36" s="154">
        <v>41</v>
      </c>
      <c r="D36" s="249" t="s">
        <v>234</v>
      </c>
      <c r="E36" s="99">
        <v>637012</v>
      </c>
      <c r="F36" s="100" t="s">
        <v>7</v>
      </c>
      <c r="G36" s="323">
        <v>2100</v>
      </c>
      <c r="H36" s="323"/>
      <c r="I36" s="321">
        <f t="shared" si="0"/>
        <v>2100</v>
      </c>
    </row>
    <row r="37" spans="1:9" ht="18.75">
      <c r="A37" s="154">
        <v>1</v>
      </c>
      <c r="B37" s="154">
        <v>1</v>
      </c>
      <c r="C37" s="154">
        <v>41</v>
      </c>
      <c r="D37" s="249" t="s">
        <v>234</v>
      </c>
      <c r="E37" s="99">
        <v>637013</v>
      </c>
      <c r="F37" s="100" t="s">
        <v>8</v>
      </c>
      <c r="G37" s="323">
        <v>300</v>
      </c>
      <c r="H37" s="323"/>
      <c r="I37" s="321">
        <f t="shared" si="0"/>
        <v>300</v>
      </c>
    </row>
    <row r="38" spans="1:9" ht="18.75">
      <c r="A38" s="154">
        <v>1</v>
      </c>
      <c r="B38" s="154">
        <v>1</v>
      </c>
      <c r="C38" s="154">
        <v>41</v>
      </c>
      <c r="D38" s="249" t="s">
        <v>234</v>
      </c>
      <c r="E38" s="99">
        <v>637014</v>
      </c>
      <c r="F38" s="100" t="s">
        <v>13</v>
      </c>
      <c r="G38" s="323">
        <v>8320</v>
      </c>
      <c r="H38" s="323"/>
      <c r="I38" s="321">
        <f t="shared" si="0"/>
        <v>8320</v>
      </c>
    </row>
    <row r="39" spans="1:9" ht="18.75">
      <c r="A39" s="154">
        <v>1</v>
      </c>
      <c r="B39" s="154">
        <v>1</v>
      </c>
      <c r="C39" s="154">
        <v>41</v>
      </c>
      <c r="D39" s="249" t="s">
        <v>234</v>
      </c>
      <c r="E39" s="99">
        <v>637018</v>
      </c>
      <c r="F39" s="100" t="s">
        <v>365</v>
      </c>
      <c r="G39" s="323"/>
      <c r="H39" s="342">
        <v>1026</v>
      </c>
      <c r="I39" s="321">
        <f t="shared" si="0"/>
        <v>1026</v>
      </c>
    </row>
    <row r="40" spans="1:9" ht="18.75">
      <c r="A40" s="154">
        <v>1</v>
      </c>
      <c r="B40" s="154">
        <v>1</v>
      </c>
      <c r="C40" s="154">
        <v>41</v>
      </c>
      <c r="D40" s="249" t="s">
        <v>234</v>
      </c>
      <c r="E40" s="99">
        <v>637023</v>
      </c>
      <c r="F40" s="100" t="s">
        <v>68</v>
      </c>
      <c r="G40" s="323">
        <v>200</v>
      </c>
      <c r="H40" s="323"/>
      <c r="I40" s="321">
        <f t="shared" si="0"/>
        <v>200</v>
      </c>
    </row>
    <row r="41" spans="1:9" ht="18.75">
      <c r="A41" s="154">
        <v>1</v>
      </c>
      <c r="B41" s="154">
        <v>1</v>
      </c>
      <c r="C41" s="154">
        <v>41</v>
      </c>
      <c r="D41" s="249" t="s">
        <v>234</v>
      </c>
      <c r="E41" s="99">
        <v>637016</v>
      </c>
      <c r="F41" s="100" t="s">
        <v>10</v>
      </c>
      <c r="G41" s="323">
        <v>930</v>
      </c>
      <c r="H41" s="323"/>
      <c r="I41" s="321">
        <f t="shared" si="0"/>
        <v>930</v>
      </c>
    </row>
    <row r="42" spans="1:9" ht="18.75">
      <c r="A42" s="154">
        <v>1</v>
      </c>
      <c r="B42" s="154">
        <v>1</v>
      </c>
      <c r="C42" s="154">
        <v>41</v>
      </c>
      <c r="D42" s="249" t="s">
        <v>234</v>
      </c>
      <c r="E42" s="99">
        <v>642012</v>
      </c>
      <c r="F42" s="100" t="s">
        <v>231</v>
      </c>
      <c r="G42" s="323">
        <v>4000</v>
      </c>
      <c r="H42" s="323"/>
      <c r="I42" s="321">
        <f t="shared" si="0"/>
        <v>4000</v>
      </c>
    </row>
    <row r="43" spans="1:9" ht="18.75">
      <c r="A43" s="154">
        <v>1</v>
      </c>
      <c r="B43" s="154">
        <v>1</v>
      </c>
      <c r="C43" s="154">
        <v>41</v>
      </c>
      <c r="D43" s="249" t="s">
        <v>234</v>
      </c>
      <c r="E43" s="99">
        <v>642015</v>
      </c>
      <c r="F43" s="100" t="s">
        <v>11</v>
      </c>
      <c r="G43" s="323">
        <v>150</v>
      </c>
      <c r="H43" s="323"/>
      <c r="I43" s="321">
        <f t="shared" si="0"/>
        <v>150</v>
      </c>
    </row>
    <row r="44" spans="1:9" ht="18.75">
      <c r="A44" s="154">
        <v>1</v>
      </c>
      <c r="B44" s="154">
        <v>1</v>
      </c>
      <c r="C44" s="154" t="s">
        <v>249</v>
      </c>
      <c r="D44" s="249" t="s">
        <v>234</v>
      </c>
      <c r="E44" s="99">
        <v>642014</v>
      </c>
      <c r="F44" s="100" t="s">
        <v>110</v>
      </c>
      <c r="G44" s="323">
        <v>475</v>
      </c>
      <c r="H44" s="323"/>
      <c r="I44" s="321">
        <f t="shared" si="0"/>
        <v>475</v>
      </c>
    </row>
    <row r="45" spans="1:9" ht="18.75">
      <c r="A45" s="154">
        <v>1</v>
      </c>
      <c r="B45" s="154">
        <v>1</v>
      </c>
      <c r="C45" s="154">
        <v>111</v>
      </c>
      <c r="D45" s="249" t="s">
        <v>234</v>
      </c>
      <c r="E45" s="99">
        <v>642014</v>
      </c>
      <c r="F45" s="100" t="s">
        <v>110</v>
      </c>
      <c r="G45" s="323">
        <v>481</v>
      </c>
      <c r="H45" s="323"/>
      <c r="I45" s="321">
        <f t="shared" si="0"/>
        <v>481</v>
      </c>
    </row>
    <row r="46" spans="1:9" ht="18.75">
      <c r="A46" s="154">
        <v>1</v>
      </c>
      <c r="B46" s="154">
        <v>1</v>
      </c>
      <c r="C46" s="154">
        <v>41</v>
      </c>
      <c r="D46" s="249" t="s">
        <v>234</v>
      </c>
      <c r="E46" s="99">
        <v>651001</v>
      </c>
      <c r="F46" s="100" t="s">
        <v>300</v>
      </c>
      <c r="G46" s="323">
        <v>4950</v>
      </c>
      <c r="H46" s="323"/>
      <c r="I46" s="321">
        <f t="shared" si="0"/>
        <v>4950</v>
      </c>
    </row>
    <row r="47" spans="1:9" ht="18.75">
      <c r="A47" s="280">
        <v>1</v>
      </c>
      <c r="B47" s="280">
        <v>2</v>
      </c>
      <c r="C47" s="280"/>
      <c r="D47" s="285"/>
      <c r="E47" s="286"/>
      <c r="F47" s="287" t="s">
        <v>303</v>
      </c>
      <c r="G47" s="324">
        <f>SUM(G48:G49)</f>
        <v>3139</v>
      </c>
      <c r="H47" s="324">
        <f>SUM(H48:H49)</f>
        <v>0</v>
      </c>
      <c r="I47" s="319">
        <f t="shared" si="0"/>
        <v>3139</v>
      </c>
    </row>
    <row r="48" spans="1:9" ht="18.75">
      <c r="A48" s="154">
        <v>1</v>
      </c>
      <c r="B48" s="154">
        <v>2</v>
      </c>
      <c r="C48" s="154">
        <v>41</v>
      </c>
      <c r="D48" s="249" t="s">
        <v>234</v>
      </c>
      <c r="E48" s="99">
        <v>620</v>
      </c>
      <c r="F48" s="100" t="s">
        <v>65</v>
      </c>
      <c r="G48" s="323">
        <v>709</v>
      </c>
      <c r="H48" s="323"/>
      <c r="I48" s="321">
        <f t="shared" si="0"/>
        <v>709</v>
      </c>
    </row>
    <row r="49" spans="1:9" ht="18.75">
      <c r="A49" s="154">
        <v>1</v>
      </c>
      <c r="B49" s="154">
        <v>2</v>
      </c>
      <c r="C49" s="154">
        <v>41</v>
      </c>
      <c r="D49" s="249" t="s">
        <v>234</v>
      </c>
      <c r="E49" s="99">
        <v>637026</v>
      </c>
      <c r="F49" s="100" t="s">
        <v>239</v>
      </c>
      <c r="G49" s="323">
        <v>2430</v>
      </c>
      <c r="H49" s="323"/>
      <c r="I49" s="321">
        <f t="shared" si="0"/>
        <v>2430</v>
      </c>
    </row>
    <row r="50" spans="1:9" ht="18.75">
      <c r="A50" s="280">
        <v>1</v>
      </c>
      <c r="B50" s="280">
        <v>3</v>
      </c>
      <c r="C50" s="280"/>
      <c r="D50" s="285"/>
      <c r="E50" s="286"/>
      <c r="F50" s="287" t="s">
        <v>304</v>
      </c>
      <c r="G50" s="324">
        <f>SUM(G51:G60)</f>
        <v>5764</v>
      </c>
      <c r="H50" s="324">
        <f>SUM(H51:H60)</f>
        <v>0</v>
      </c>
      <c r="I50" s="319">
        <f t="shared" si="0"/>
        <v>5764</v>
      </c>
    </row>
    <row r="51" spans="1:9" ht="18.75">
      <c r="A51" s="154">
        <v>1</v>
      </c>
      <c r="B51" s="154">
        <v>3</v>
      </c>
      <c r="C51" s="154">
        <v>41</v>
      </c>
      <c r="D51" s="249" t="s">
        <v>234</v>
      </c>
      <c r="E51" s="99">
        <v>633018</v>
      </c>
      <c r="F51" s="100" t="s">
        <v>78</v>
      </c>
      <c r="G51" s="323">
        <v>112</v>
      </c>
      <c r="H51" s="323"/>
      <c r="I51" s="321">
        <f t="shared" si="0"/>
        <v>112</v>
      </c>
    </row>
    <row r="52" spans="1:9" ht="18.75">
      <c r="A52" s="154">
        <v>1</v>
      </c>
      <c r="B52" s="154">
        <v>3</v>
      </c>
      <c r="C52" s="154">
        <v>41</v>
      </c>
      <c r="D52" s="249" t="s">
        <v>234</v>
      </c>
      <c r="E52" s="99">
        <v>634002</v>
      </c>
      <c r="F52" s="100" t="s">
        <v>76</v>
      </c>
      <c r="G52" s="323">
        <v>200</v>
      </c>
      <c r="H52" s="323"/>
      <c r="I52" s="321">
        <f t="shared" si="0"/>
        <v>200</v>
      </c>
    </row>
    <row r="53" spans="1:9" ht="18.75">
      <c r="A53" s="154">
        <v>1</v>
      </c>
      <c r="B53" s="154">
        <v>3</v>
      </c>
      <c r="C53" s="154">
        <v>41</v>
      </c>
      <c r="D53" s="249" t="s">
        <v>234</v>
      </c>
      <c r="E53" s="99">
        <v>634003</v>
      </c>
      <c r="F53" s="100" t="s">
        <v>105</v>
      </c>
      <c r="G53" s="323">
        <v>84</v>
      </c>
      <c r="H53" s="323"/>
      <c r="I53" s="321">
        <f t="shared" si="0"/>
        <v>84</v>
      </c>
    </row>
    <row r="54" spans="1:9" ht="18.75">
      <c r="A54" s="154">
        <v>1</v>
      </c>
      <c r="B54" s="154">
        <v>3</v>
      </c>
      <c r="C54" s="154">
        <v>41</v>
      </c>
      <c r="D54" s="249" t="s">
        <v>234</v>
      </c>
      <c r="E54" s="99">
        <v>635002</v>
      </c>
      <c r="F54" s="100" t="s">
        <v>5</v>
      </c>
      <c r="G54" s="323">
        <v>1700</v>
      </c>
      <c r="H54" s="323"/>
      <c r="I54" s="321">
        <f t="shared" si="0"/>
        <v>1700</v>
      </c>
    </row>
    <row r="55" spans="1:9" ht="18.75">
      <c r="A55" s="154">
        <v>1</v>
      </c>
      <c r="B55" s="154">
        <v>3</v>
      </c>
      <c r="C55" s="154">
        <v>41</v>
      </c>
      <c r="D55" s="249" t="s">
        <v>234</v>
      </c>
      <c r="E55" s="99">
        <v>635004</v>
      </c>
      <c r="F55" s="100" t="s">
        <v>83</v>
      </c>
      <c r="G55" s="323">
        <v>200</v>
      </c>
      <c r="H55" s="323"/>
      <c r="I55" s="321">
        <f t="shared" si="0"/>
        <v>200</v>
      </c>
    </row>
    <row r="56" spans="1:9" ht="18.75">
      <c r="A56" s="154">
        <v>1</v>
      </c>
      <c r="B56" s="154">
        <v>3</v>
      </c>
      <c r="C56" s="154">
        <v>41</v>
      </c>
      <c r="D56" s="249" t="s">
        <v>234</v>
      </c>
      <c r="E56" s="99">
        <v>635006</v>
      </c>
      <c r="F56" s="100" t="s">
        <v>225</v>
      </c>
      <c r="G56" s="323">
        <v>720</v>
      </c>
      <c r="H56" s="323"/>
      <c r="I56" s="321">
        <f t="shared" si="0"/>
        <v>720</v>
      </c>
    </row>
    <row r="57" spans="1:9" ht="18.75">
      <c r="A57" s="154">
        <v>1</v>
      </c>
      <c r="B57" s="154">
        <v>3</v>
      </c>
      <c r="C57" s="154">
        <v>41</v>
      </c>
      <c r="D57" s="249" t="s">
        <v>234</v>
      </c>
      <c r="E57" s="99">
        <v>635009</v>
      </c>
      <c r="F57" s="100" t="s">
        <v>242</v>
      </c>
      <c r="G57" s="323">
        <v>300</v>
      </c>
      <c r="H57" s="323"/>
      <c r="I57" s="321">
        <f t="shared" si="0"/>
        <v>300</v>
      </c>
    </row>
    <row r="58" spans="1:9" ht="18.75">
      <c r="A58" s="154">
        <v>1</v>
      </c>
      <c r="B58" s="154">
        <v>3</v>
      </c>
      <c r="C58" s="154">
        <v>41</v>
      </c>
      <c r="D58" s="249" t="s">
        <v>234</v>
      </c>
      <c r="E58" s="99">
        <v>637004</v>
      </c>
      <c r="F58" s="100" t="s">
        <v>69</v>
      </c>
      <c r="G58" s="320">
        <v>250</v>
      </c>
      <c r="H58" s="320"/>
      <c r="I58" s="321">
        <f t="shared" si="0"/>
        <v>250</v>
      </c>
    </row>
    <row r="59" spans="1:9" ht="18.75">
      <c r="A59" s="154">
        <v>1</v>
      </c>
      <c r="B59" s="154">
        <v>3</v>
      </c>
      <c r="C59" s="154">
        <v>41</v>
      </c>
      <c r="D59" s="249" t="s">
        <v>234</v>
      </c>
      <c r="E59" s="99">
        <v>637015</v>
      </c>
      <c r="F59" s="100" t="s">
        <v>9</v>
      </c>
      <c r="G59" s="323">
        <v>1395</v>
      </c>
      <c r="H59" s="323"/>
      <c r="I59" s="321">
        <f t="shared" si="0"/>
        <v>1395</v>
      </c>
    </row>
    <row r="60" spans="1:9" ht="18.75">
      <c r="A60" s="154">
        <v>1</v>
      </c>
      <c r="B60" s="154">
        <v>3</v>
      </c>
      <c r="C60" s="154">
        <v>41</v>
      </c>
      <c r="D60" s="249" t="s">
        <v>165</v>
      </c>
      <c r="E60" s="99">
        <v>634003</v>
      </c>
      <c r="F60" s="100" t="s">
        <v>9</v>
      </c>
      <c r="G60" s="323">
        <v>803</v>
      </c>
      <c r="H60" s="323"/>
      <c r="I60" s="321">
        <f t="shared" si="0"/>
        <v>803</v>
      </c>
    </row>
    <row r="61" spans="1:9" ht="18.75">
      <c r="A61" s="280">
        <v>1</v>
      </c>
      <c r="B61" s="280">
        <v>5</v>
      </c>
      <c r="C61" s="280"/>
      <c r="D61" s="285"/>
      <c r="E61" s="286"/>
      <c r="F61" s="287" t="s">
        <v>305</v>
      </c>
      <c r="G61" s="324">
        <f>SUM(G62:G63)</f>
        <v>7705</v>
      </c>
      <c r="H61" s="324">
        <f>SUM(H62:H63)</f>
        <v>0</v>
      </c>
      <c r="I61" s="319">
        <f t="shared" si="0"/>
        <v>7705</v>
      </c>
    </row>
    <row r="62" spans="1:9" ht="18.75">
      <c r="A62" s="154">
        <v>1</v>
      </c>
      <c r="B62" s="154">
        <v>5</v>
      </c>
      <c r="C62" s="154">
        <v>41</v>
      </c>
      <c r="D62" s="249" t="s">
        <v>234</v>
      </c>
      <c r="E62" s="99">
        <v>637005</v>
      </c>
      <c r="F62" s="100" t="s">
        <v>264</v>
      </c>
      <c r="G62" s="323">
        <v>7480</v>
      </c>
      <c r="H62" s="323"/>
      <c r="I62" s="321">
        <f t="shared" si="0"/>
        <v>7480</v>
      </c>
    </row>
    <row r="63" spans="1:9" ht="18.75">
      <c r="A63" s="154">
        <v>1</v>
      </c>
      <c r="B63" s="154">
        <v>5</v>
      </c>
      <c r="C63" s="154">
        <v>41</v>
      </c>
      <c r="D63" s="249" t="s">
        <v>234</v>
      </c>
      <c r="E63" s="99">
        <v>637035</v>
      </c>
      <c r="F63" s="100" t="s">
        <v>265</v>
      </c>
      <c r="G63" s="323">
        <v>225</v>
      </c>
      <c r="H63" s="323"/>
      <c r="I63" s="321">
        <f t="shared" si="0"/>
        <v>225</v>
      </c>
    </row>
    <row r="64" spans="1:9" ht="18.75">
      <c r="A64" s="280">
        <v>1</v>
      </c>
      <c r="B64" s="280">
        <v>6</v>
      </c>
      <c r="C64" s="280"/>
      <c r="D64" s="285"/>
      <c r="E64" s="286"/>
      <c r="F64" s="287" t="s">
        <v>306</v>
      </c>
      <c r="G64" s="324">
        <f>SUM(G65)</f>
        <v>2200</v>
      </c>
      <c r="H64" s="324">
        <f>SUM(H65)</f>
        <v>0</v>
      </c>
      <c r="I64" s="319">
        <f t="shared" si="0"/>
        <v>2200</v>
      </c>
    </row>
    <row r="65" spans="1:9" ht="18" customHeight="1">
      <c r="A65" s="154">
        <v>1</v>
      </c>
      <c r="B65" s="154">
        <v>6</v>
      </c>
      <c r="C65" s="154">
        <v>41</v>
      </c>
      <c r="D65" s="249" t="s">
        <v>234</v>
      </c>
      <c r="E65" s="99">
        <v>642006</v>
      </c>
      <c r="F65" s="100" t="s">
        <v>266</v>
      </c>
      <c r="G65" s="323">
        <v>2200</v>
      </c>
      <c r="H65" s="323"/>
      <c r="I65" s="321">
        <f t="shared" si="0"/>
        <v>2200</v>
      </c>
    </row>
    <row r="66" spans="1:9" ht="18" customHeight="1">
      <c r="A66" s="280">
        <v>1</v>
      </c>
      <c r="B66" s="280">
        <v>7</v>
      </c>
      <c r="C66" s="280"/>
      <c r="D66" s="285"/>
      <c r="E66" s="286"/>
      <c r="F66" s="287" t="s">
        <v>307</v>
      </c>
      <c r="G66" s="324">
        <f>SUM(G67:G69)</f>
        <v>3820</v>
      </c>
      <c r="H66" s="324">
        <f>SUM(H67:H69)</f>
        <v>0</v>
      </c>
      <c r="I66" s="319">
        <f t="shared" si="0"/>
        <v>3820</v>
      </c>
    </row>
    <row r="67" spans="1:9" ht="18.75">
      <c r="A67" s="154">
        <v>1</v>
      </c>
      <c r="B67" s="154">
        <v>7</v>
      </c>
      <c r="C67" s="154">
        <v>41</v>
      </c>
      <c r="D67" s="249" t="s">
        <v>234</v>
      </c>
      <c r="E67" s="99">
        <v>610</v>
      </c>
      <c r="F67" s="100" t="s">
        <v>250</v>
      </c>
      <c r="G67" s="323">
        <v>2850</v>
      </c>
      <c r="H67" s="323"/>
      <c r="I67" s="321">
        <f t="shared" si="0"/>
        <v>2850</v>
      </c>
    </row>
    <row r="68" spans="1:9" ht="18.75">
      <c r="A68" s="154">
        <v>1</v>
      </c>
      <c r="B68" s="154">
        <v>7</v>
      </c>
      <c r="C68" s="154">
        <v>41</v>
      </c>
      <c r="D68" s="249" t="s">
        <v>234</v>
      </c>
      <c r="E68" s="99">
        <v>620</v>
      </c>
      <c r="F68" s="100" t="s">
        <v>65</v>
      </c>
      <c r="G68" s="325">
        <v>920</v>
      </c>
      <c r="H68" s="325"/>
      <c r="I68" s="321">
        <f t="shared" si="0"/>
        <v>920</v>
      </c>
    </row>
    <row r="69" spans="1:9" ht="18.75">
      <c r="A69" s="154">
        <v>1</v>
      </c>
      <c r="B69" s="154">
        <v>7</v>
      </c>
      <c r="C69" s="154">
        <v>41</v>
      </c>
      <c r="D69" s="249" t="s">
        <v>234</v>
      </c>
      <c r="E69" s="99">
        <v>630</v>
      </c>
      <c r="F69" s="100" t="s">
        <v>84</v>
      </c>
      <c r="G69" s="325">
        <v>50</v>
      </c>
      <c r="H69" s="325"/>
      <c r="I69" s="321">
        <f t="shared" si="0"/>
        <v>50</v>
      </c>
    </row>
    <row r="70" spans="1:9" ht="18.75">
      <c r="A70" s="264">
        <v>2</v>
      </c>
      <c r="B70" s="272"/>
      <c r="C70" s="269"/>
      <c r="D70" s="270"/>
      <c r="E70" s="271"/>
      <c r="F70" s="264" t="s">
        <v>267</v>
      </c>
      <c r="G70" s="326">
        <f>SUM(G72+G74)</f>
        <v>6550</v>
      </c>
      <c r="H70" s="326">
        <f>SUM(H72+H74)</f>
        <v>0</v>
      </c>
      <c r="I70" s="327">
        <f t="shared" si="0"/>
        <v>6550</v>
      </c>
    </row>
    <row r="71" spans="1:9" ht="18.75">
      <c r="A71" s="288">
        <v>2</v>
      </c>
      <c r="B71" s="280">
        <v>1</v>
      </c>
      <c r="C71" s="289"/>
      <c r="D71" s="285"/>
      <c r="E71" s="286"/>
      <c r="F71" s="287" t="s">
        <v>308</v>
      </c>
      <c r="G71" s="324">
        <f>SUM(G72)</f>
        <v>6050</v>
      </c>
      <c r="H71" s="324">
        <f>SUM(H72)</f>
        <v>0</v>
      </c>
      <c r="I71" s="319">
        <f t="shared" si="0"/>
        <v>6050</v>
      </c>
    </row>
    <row r="72" spans="1:9" ht="18.75">
      <c r="A72" s="154">
        <v>2</v>
      </c>
      <c r="B72" s="154">
        <v>1</v>
      </c>
      <c r="C72" s="232">
        <v>41</v>
      </c>
      <c r="D72" s="249" t="s">
        <v>234</v>
      </c>
      <c r="E72" s="99">
        <v>637004</v>
      </c>
      <c r="F72" s="100" t="s">
        <v>240</v>
      </c>
      <c r="G72" s="325">
        <v>6050</v>
      </c>
      <c r="H72" s="325"/>
      <c r="I72" s="321">
        <f t="shared" si="0"/>
        <v>6050</v>
      </c>
    </row>
    <row r="73" spans="1:9" ht="18.75">
      <c r="A73" s="280">
        <v>2</v>
      </c>
      <c r="B73" s="280">
        <v>2</v>
      </c>
      <c r="C73" s="289"/>
      <c r="D73" s="285"/>
      <c r="E73" s="286"/>
      <c r="F73" s="287" t="s">
        <v>309</v>
      </c>
      <c r="G73" s="328">
        <f>SUM(G74)</f>
        <v>500</v>
      </c>
      <c r="H73" s="328">
        <f>SUM(H74)</f>
        <v>0</v>
      </c>
      <c r="I73" s="319">
        <f t="shared" si="0"/>
        <v>500</v>
      </c>
    </row>
    <row r="74" spans="1:9" ht="18.75">
      <c r="A74" s="154">
        <v>2</v>
      </c>
      <c r="B74" s="154">
        <v>2</v>
      </c>
      <c r="C74" s="232">
        <v>41</v>
      </c>
      <c r="D74" s="249" t="s">
        <v>234</v>
      </c>
      <c r="E74" s="99">
        <v>637003</v>
      </c>
      <c r="F74" s="100" t="s">
        <v>268</v>
      </c>
      <c r="G74" s="325">
        <v>500</v>
      </c>
      <c r="H74" s="325"/>
      <c r="I74" s="321">
        <f aca="true" t="shared" si="1" ref="I74:I139">SUM(G74:H74)</f>
        <v>500</v>
      </c>
    </row>
    <row r="75" spans="1:9" ht="18.75">
      <c r="A75" s="264">
        <v>3</v>
      </c>
      <c r="B75" s="272"/>
      <c r="C75" s="266"/>
      <c r="D75" s="267"/>
      <c r="E75" s="268"/>
      <c r="F75" s="264" t="s">
        <v>269</v>
      </c>
      <c r="G75" s="326">
        <f>SUM(G76+G78+G92+G99+G108)</f>
        <v>23952</v>
      </c>
      <c r="H75" s="326">
        <f>SUM(H76+H78+H92+H99+H108)</f>
        <v>325</v>
      </c>
      <c r="I75" s="327">
        <f t="shared" si="1"/>
        <v>24277</v>
      </c>
    </row>
    <row r="76" spans="1:9" ht="18.75">
      <c r="A76" s="288">
        <v>3</v>
      </c>
      <c r="B76" s="280">
        <v>1</v>
      </c>
      <c r="C76" s="289"/>
      <c r="D76" s="285"/>
      <c r="E76" s="286"/>
      <c r="F76" s="287" t="s">
        <v>310</v>
      </c>
      <c r="G76" s="324">
        <f>SUM(G77)</f>
        <v>580</v>
      </c>
      <c r="H76" s="324">
        <f>SUM(H77)</f>
        <v>0</v>
      </c>
      <c r="I76" s="319">
        <f t="shared" si="1"/>
        <v>580</v>
      </c>
    </row>
    <row r="77" spans="1:9" ht="18.75">
      <c r="A77" s="154">
        <v>3</v>
      </c>
      <c r="B77" s="154">
        <v>1</v>
      </c>
      <c r="C77" s="232">
        <v>41</v>
      </c>
      <c r="D77" s="249" t="s">
        <v>234</v>
      </c>
      <c r="E77" s="99">
        <v>633006</v>
      </c>
      <c r="F77" s="100" t="s">
        <v>295</v>
      </c>
      <c r="G77" s="325">
        <v>580</v>
      </c>
      <c r="H77" s="325"/>
      <c r="I77" s="321">
        <f t="shared" si="1"/>
        <v>580</v>
      </c>
    </row>
    <row r="78" spans="1:9" ht="18.75">
      <c r="A78" s="280">
        <v>3</v>
      </c>
      <c r="B78" s="280">
        <v>2</v>
      </c>
      <c r="C78" s="289"/>
      <c r="D78" s="285"/>
      <c r="E78" s="286"/>
      <c r="F78" s="287" t="s">
        <v>311</v>
      </c>
      <c r="G78" s="324">
        <f>SUM(G79:G91)</f>
        <v>5006</v>
      </c>
      <c r="H78" s="324">
        <f>SUM(H79:H91)</f>
        <v>5</v>
      </c>
      <c r="I78" s="319">
        <f t="shared" si="1"/>
        <v>5011</v>
      </c>
    </row>
    <row r="79" spans="1:9" ht="18.75">
      <c r="A79" s="154">
        <v>3</v>
      </c>
      <c r="B79" s="154">
        <v>2</v>
      </c>
      <c r="C79" s="156">
        <v>111</v>
      </c>
      <c r="D79" s="250" t="s">
        <v>166</v>
      </c>
      <c r="E79" s="102">
        <v>611</v>
      </c>
      <c r="F79" s="235" t="s">
        <v>296</v>
      </c>
      <c r="G79" s="323">
        <v>3010</v>
      </c>
      <c r="H79" s="323"/>
      <c r="I79" s="321">
        <f t="shared" si="1"/>
        <v>3010</v>
      </c>
    </row>
    <row r="80" spans="1:9" ht="18.75">
      <c r="A80" s="154">
        <v>3</v>
      </c>
      <c r="B80" s="154">
        <v>2</v>
      </c>
      <c r="C80" s="156">
        <v>41</v>
      </c>
      <c r="D80" s="250" t="s">
        <v>166</v>
      </c>
      <c r="E80" s="102">
        <v>611</v>
      </c>
      <c r="F80" s="235" t="s">
        <v>296</v>
      </c>
      <c r="G80" s="323">
        <v>390</v>
      </c>
      <c r="H80" s="323"/>
      <c r="I80" s="321">
        <f t="shared" si="1"/>
        <v>390</v>
      </c>
    </row>
    <row r="81" spans="1:9" ht="18.75">
      <c r="A81" s="154">
        <v>3</v>
      </c>
      <c r="B81" s="154">
        <v>2</v>
      </c>
      <c r="C81" s="155">
        <v>111</v>
      </c>
      <c r="D81" s="250" t="s">
        <v>166</v>
      </c>
      <c r="E81" s="101">
        <v>620</v>
      </c>
      <c r="F81" s="81" t="s">
        <v>65</v>
      </c>
      <c r="G81" s="325">
        <v>1143</v>
      </c>
      <c r="H81" s="325"/>
      <c r="I81" s="321">
        <f t="shared" si="1"/>
        <v>1143</v>
      </c>
    </row>
    <row r="82" spans="1:9" ht="18.75">
      <c r="A82" s="154">
        <v>3</v>
      </c>
      <c r="B82" s="154">
        <v>2</v>
      </c>
      <c r="C82" s="155">
        <v>41</v>
      </c>
      <c r="D82" s="250" t="s">
        <v>166</v>
      </c>
      <c r="E82" s="101">
        <v>620</v>
      </c>
      <c r="F82" s="81" t="s">
        <v>65</v>
      </c>
      <c r="G82" s="325">
        <v>107</v>
      </c>
      <c r="H82" s="325"/>
      <c r="I82" s="321">
        <f t="shared" si="1"/>
        <v>107</v>
      </c>
    </row>
    <row r="83" spans="1:9" ht="18.75">
      <c r="A83" s="154">
        <v>3</v>
      </c>
      <c r="B83" s="154">
        <v>2</v>
      </c>
      <c r="C83" s="155">
        <v>111</v>
      </c>
      <c r="D83" s="250" t="s">
        <v>166</v>
      </c>
      <c r="E83" s="101">
        <v>627</v>
      </c>
      <c r="F83" s="81" t="s">
        <v>24</v>
      </c>
      <c r="G83" s="325">
        <v>45</v>
      </c>
      <c r="H83" s="325"/>
      <c r="I83" s="321">
        <f t="shared" si="1"/>
        <v>45</v>
      </c>
    </row>
    <row r="84" spans="1:9" ht="18.75">
      <c r="A84" s="154">
        <v>3</v>
      </c>
      <c r="B84" s="154">
        <v>2</v>
      </c>
      <c r="C84" s="155">
        <v>41</v>
      </c>
      <c r="D84" s="250" t="s">
        <v>166</v>
      </c>
      <c r="E84" s="101">
        <v>627</v>
      </c>
      <c r="F84" s="81" t="s">
        <v>24</v>
      </c>
      <c r="G84" s="325">
        <v>5</v>
      </c>
      <c r="H84" s="325"/>
      <c r="I84" s="321">
        <f t="shared" si="1"/>
        <v>5</v>
      </c>
    </row>
    <row r="85" spans="1:9" ht="18.75">
      <c r="A85" s="154">
        <v>3</v>
      </c>
      <c r="B85" s="154">
        <v>2</v>
      </c>
      <c r="C85" s="155">
        <v>41</v>
      </c>
      <c r="D85" s="250" t="s">
        <v>166</v>
      </c>
      <c r="E85" s="101">
        <v>631001</v>
      </c>
      <c r="F85" s="81" t="s">
        <v>0</v>
      </c>
      <c r="G85" s="325">
        <v>0</v>
      </c>
      <c r="H85" s="343">
        <v>5</v>
      </c>
      <c r="I85" s="321">
        <f t="shared" si="1"/>
        <v>5</v>
      </c>
    </row>
    <row r="86" spans="1:9" ht="18.75">
      <c r="A86" s="154">
        <v>3</v>
      </c>
      <c r="B86" s="154">
        <v>2</v>
      </c>
      <c r="C86" s="155">
        <v>41</v>
      </c>
      <c r="D86" s="250" t="s">
        <v>166</v>
      </c>
      <c r="E86" s="101">
        <v>633002</v>
      </c>
      <c r="F86" s="81" t="s">
        <v>158</v>
      </c>
      <c r="G86" s="325">
        <v>0</v>
      </c>
      <c r="H86" s="325"/>
      <c r="I86" s="321">
        <f t="shared" si="1"/>
        <v>0</v>
      </c>
    </row>
    <row r="87" spans="1:9" ht="18.75">
      <c r="A87" s="154">
        <v>3</v>
      </c>
      <c r="B87" s="154">
        <v>2</v>
      </c>
      <c r="C87" s="155">
        <v>111</v>
      </c>
      <c r="D87" s="250" t="s">
        <v>166</v>
      </c>
      <c r="E87" s="101">
        <v>633006</v>
      </c>
      <c r="F87" s="81" t="s">
        <v>1</v>
      </c>
      <c r="G87" s="325">
        <v>150</v>
      </c>
      <c r="H87" s="325"/>
      <c r="I87" s="321">
        <f t="shared" si="1"/>
        <v>150</v>
      </c>
    </row>
    <row r="88" spans="1:9" ht="18.75">
      <c r="A88" s="154">
        <v>3</v>
      </c>
      <c r="B88" s="154">
        <v>2</v>
      </c>
      <c r="C88" s="155">
        <v>41</v>
      </c>
      <c r="D88" s="250" t="s">
        <v>166</v>
      </c>
      <c r="E88" s="101">
        <v>633006</v>
      </c>
      <c r="F88" s="81" t="s">
        <v>1</v>
      </c>
      <c r="G88" s="325">
        <v>30</v>
      </c>
      <c r="H88" s="325"/>
      <c r="I88" s="321">
        <f t="shared" si="1"/>
        <v>30</v>
      </c>
    </row>
    <row r="89" spans="1:9" ht="18.75">
      <c r="A89" s="154">
        <v>3</v>
      </c>
      <c r="B89" s="154">
        <v>2</v>
      </c>
      <c r="C89" s="155">
        <v>111</v>
      </c>
      <c r="D89" s="250" t="s">
        <v>166</v>
      </c>
      <c r="E89" s="101">
        <v>635002</v>
      </c>
      <c r="F89" s="81" t="s">
        <v>5</v>
      </c>
      <c r="G89" s="325">
        <v>25</v>
      </c>
      <c r="H89" s="325"/>
      <c r="I89" s="321">
        <f t="shared" si="1"/>
        <v>25</v>
      </c>
    </row>
    <row r="90" spans="1:9" ht="18.75">
      <c r="A90" s="154">
        <v>3</v>
      </c>
      <c r="B90" s="154">
        <v>2</v>
      </c>
      <c r="C90" s="155">
        <v>111</v>
      </c>
      <c r="D90" s="250" t="s">
        <v>166</v>
      </c>
      <c r="E90" s="101">
        <v>637013</v>
      </c>
      <c r="F90" s="81" t="s">
        <v>8</v>
      </c>
      <c r="G90" s="325">
        <v>50</v>
      </c>
      <c r="H90" s="325"/>
      <c r="I90" s="321">
        <f t="shared" si="1"/>
        <v>50</v>
      </c>
    </row>
    <row r="91" spans="1:9" ht="24.75" customHeight="1">
      <c r="A91" s="154">
        <v>3</v>
      </c>
      <c r="B91" s="154">
        <v>2</v>
      </c>
      <c r="C91" s="155">
        <v>111</v>
      </c>
      <c r="D91" s="250" t="s">
        <v>166</v>
      </c>
      <c r="E91" s="101">
        <v>637016</v>
      </c>
      <c r="F91" s="81" t="s">
        <v>10</v>
      </c>
      <c r="G91" s="325">
        <v>51</v>
      </c>
      <c r="H91" s="325"/>
      <c r="I91" s="321">
        <f t="shared" si="1"/>
        <v>51</v>
      </c>
    </row>
    <row r="92" spans="1:9" ht="19.5" customHeight="1">
      <c r="A92" s="280">
        <v>3</v>
      </c>
      <c r="B92" s="280">
        <v>3</v>
      </c>
      <c r="C92" s="290"/>
      <c r="D92" s="291"/>
      <c r="E92" s="292"/>
      <c r="F92" s="293" t="s">
        <v>312</v>
      </c>
      <c r="G92" s="329">
        <f>SUM(G93:G98)</f>
        <v>3470</v>
      </c>
      <c r="H92" s="329">
        <f>SUM(H93:H98)</f>
        <v>10</v>
      </c>
      <c r="I92" s="319">
        <f t="shared" si="1"/>
        <v>3480</v>
      </c>
    </row>
    <row r="93" spans="1:9" ht="18.75">
      <c r="A93" s="154">
        <v>3</v>
      </c>
      <c r="B93" s="154">
        <v>3</v>
      </c>
      <c r="C93" s="156">
        <v>41</v>
      </c>
      <c r="D93" s="250" t="s">
        <v>184</v>
      </c>
      <c r="E93" s="102">
        <v>611</v>
      </c>
      <c r="F93" s="235" t="s">
        <v>297</v>
      </c>
      <c r="G93" s="323">
        <v>1200</v>
      </c>
      <c r="H93" s="323"/>
      <c r="I93" s="321">
        <f t="shared" si="1"/>
        <v>1200</v>
      </c>
    </row>
    <row r="94" spans="1:9" ht="18.75">
      <c r="A94" s="154">
        <v>3</v>
      </c>
      <c r="B94" s="154">
        <v>3</v>
      </c>
      <c r="C94" s="155">
        <v>41</v>
      </c>
      <c r="D94" s="250" t="s">
        <v>184</v>
      </c>
      <c r="E94" s="101">
        <v>620</v>
      </c>
      <c r="F94" s="81" t="s">
        <v>298</v>
      </c>
      <c r="G94" s="325">
        <v>340</v>
      </c>
      <c r="H94" s="325"/>
      <c r="I94" s="321">
        <f t="shared" si="1"/>
        <v>340</v>
      </c>
    </row>
    <row r="95" spans="1:9" ht="18.75">
      <c r="A95" s="154">
        <v>3</v>
      </c>
      <c r="B95" s="154">
        <v>3</v>
      </c>
      <c r="C95" s="155">
        <v>41</v>
      </c>
      <c r="D95" s="250" t="s">
        <v>184</v>
      </c>
      <c r="E95" s="101">
        <v>632</v>
      </c>
      <c r="F95" s="81" t="s">
        <v>77</v>
      </c>
      <c r="G95" s="325">
        <v>1890</v>
      </c>
      <c r="H95" s="325"/>
      <c r="I95" s="321">
        <f t="shared" si="1"/>
        <v>1890</v>
      </c>
    </row>
    <row r="96" spans="1:9" ht="18.75">
      <c r="A96" s="154">
        <v>3</v>
      </c>
      <c r="B96" s="154">
        <v>3</v>
      </c>
      <c r="C96" s="155">
        <v>41</v>
      </c>
      <c r="D96" s="250" t="s">
        <v>184</v>
      </c>
      <c r="E96" s="101">
        <v>633006</v>
      </c>
      <c r="F96" s="81" t="s">
        <v>1</v>
      </c>
      <c r="G96" s="325">
        <v>25</v>
      </c>
      <c r="H96" s="343">
        <v>10</v>
      </c>
      <c r="I96" s="321">
        <f t="shared" si="1"/>
        <v>35</v>
      </c>
    </row>
    <row r="97" spans="1:9" ht="18.75">
      <c r="A97" s="154">
        <v>3</v>
      </c>
      <c r="B97" s="154">
        <v>3</v>
      </c>
      <c r="C97" s="155">
        <v>41</v>
      </c>
      <c r="D97" s="250" t="s">
        <v>184</v>
      </c>
      <c r="E97" s="101">
        <v>635004</v>
      </c>
      <c r="F97" s="81" t="s">
        <v>216</v>
      </c>
      <c r="G97" s="325"/>
      <c r="H97" s="325"/>
      <c r="I97" s="321">
        <f t="shared" si="1"/>
        <v>0</v>
      </c>
    </row>
    <row r="98" spans="1:9" ht="18.75">
      <c r="A98" s="154">
        <v>3</v>
      </c>
      <c r="B98" s="154">
        <v>3</v>
      </c>
      <c r="C98" s="155">
        <v>41</v>
      </c>
      <c r="D98" s="250" t="s">
        <v>184</v>
      </c>
      <c r="E98" s="101">
        <v>637016</v>
      </c>
      <c r="F98" s="81" t="s">
        <v>10</v>
      </c>
      <c r="G98" s="325">
        <v>15</v>
      </c>
      <c r="H98" s="325"/>
      <c r="I98" s="321">
        <f t="shared" si="1"/>
        <v>15</v>
      </c>
    </row>
    <row r="99" spans="1:9" ht="18.75">
      <c r="A99" s="280">
        <v>3</v>
      </c>
      <c r="B99" s="280">
        <v>4</v>
      </c>
      <c r="C99" s="290"/>
      <c r="D99" s="291"/>
      <c r="E99" s="292"/>
      <c r="F99" s="293" t="s">
        <v>313</v>
      </c>
      <c r="G99" s="329">
        <f>SUM(G100:G107)</f>
        <v>12890</v>
      </c>
      <c r="H99" s="329">
        <f>SUM(H100:H107)</f>
        <v>26</v>
      </c>
      <c r="I99" s="319">
        <f t="shared" si="1"/>
        <v>12916</v>
      </c>
    </row>
    <row r="100" spans="1:9" ht="18.75">
      <c r="A100" s="154">
        <v>3</v>
      </c>
      <c r="B100" s="154">
        <v>4</v>
      </c>
      <c r="C100" s="156">
        <v>41</v>
      </c>
      <c r="D100" s="253" t="s">
        <v>164</v>
      </c>
      <c r="E100" s="102">
        <v>632003</v>
      </c>
      <c r="F100" s="235" t="s">
        <v>299</v>
      </c>
      <c r="G100" s="323">
        <v>600</v>
      </c>
      <c r="H100" s="323"/>
      <c r="I100" s="321">
        <f t="shared" si="1"/>
        <v>600</v>
      </c>
    </row>
    <row r="101" spans="1:9" ht="18.75">
      <c r="A101" s="154">
        <v>3</v>
      </c>
      <c r="B101" s="154">
        <v>4</v>
      </c>
      <c r="C101" s="156">
        <v>41</v>
      </c>
      <c r="D101" s="253" t="s">
        <v>164</v>
      </c>
      <c r="E101" s="102">
        <v>633009</v>
      </c>
      <c r="F101" s="235" t="s">
        <v>2</v>
      </c>
      <c r="G101" s="323">
        <v>0</v>
      </c>
      <c r="H101" s="323"/>
      <c r="I101" s="321">
        <f t="shared" si="1"/>
        <v>0</v>
      </c>
    </row>
    <row r="102" spans="1:9" ht="18.75">
      <c r="A102" s="154">
        <v>3</v>
      </c>
      <c r="B102" s="154">
        <v>4</v>
      </c>
      <c r="C102" s="155">
        <v>41</v>
      </c>
      <c r="D102" s="253" t="s">
        <v>164</v>
      </c>
      <c r="E102" s="101">
        <v>635002</v>
      </c>
      <c r="F102" s="81" t="s">
        <v>111</v>
      </c>
      <c r="G102" s="325"/>
      <c r="H102" s="343">
        <v>26</v>
      </c>
      <c r="I102" s="321">
        <f t="shared" si="1"/>
        <v>26</v>
      </c>
    </row>
    <row r="103" spans="1:9" ht="18.75">
      <c r="A103" s="154">
        <v>3</v>
      </c>
      <c r="B103" s="154">
        <v>4</v>
      </c>
      <c r="C103" s="155">
        <v>111</v>
      </c>
      <c r="D103" s="253" t="s">
        <v>164</v>
      </c>
      <c r="E103" s="101">
        <v>637001</v>
      </c>
      <c r="F103" s="81" t="s">
        <v>149</v>
      </c>
      <c r="G103" s="325">
        <v>50</v>
      </c>
      <c r="H103" s="325"/>
      <c r="I103" s="321">
        <f t="shared" si="1"/>
        <v>50</v>
      </c>
    </row>
    <row r="104" spans="1:9" ht="18.75">
      <c r="A104" s="154">
        <v>3</v>
      </c>
      <c r="B104" s="154">
        <v>4</v>
      </c>
      <c r="C104" s="155">
        <v>111</v>
      </c>
      <c r="D104" s="253" t="s">
        <v>164</v>
      </c>
      <c r="E104" s="101">
        <v>637005</v>
      </c>
      <c r="F104" s="81" t="s">
        <v>157</v>
      </c>
      <c r="G104" s="325">
        <v>1647</v>
      </c>
      <c r="H104" s="325"/>
      <c r="I104" s="321">
        <f t="shared" si="1"/>
        <v>1647</v>
      </c>
    </row>
    <row r="105" spans="1:9" ht="18.75">
      <c r="A105" s="154">
        <v>3</v>
      </c>
      <c r="B105" s="154">
        <v>4</v>
      </c>
      <c r="C105" s="155">
        <v>41</v>
      </c>
      <c r="D105" s="253" t="s">
        <v>164</v>
      </c>
      <c r="E105" s="101">
        <v>637005</v>
      </c>
      <c r="F105" s="81" t="s">
        <v>157</v>
      </c>
      <c r="G105" s="325">
        <v>10593</v>
      </c>
      <c r="H105" s="325"/>
      <c r="I105" s="321">
        <f t="shared" si="1"/>
        <v>10593</v>
      </c>
    </row>
    <row r="106" spans="1:9" ht="18.75">
      <c r="A106" s="154">
        <v>3</v>
      </c>
      <c r="B106" s="154">
        <v>4</v>
      </c>
      <c r="C106" s="157">
        <v>41</v>
      </c>
      <c r="D106" s="253" t="s">
        <v>164</v>
      </c>
      <c r="E106" s="103">
        <v>637013</v>
      </c>
      <c r="F106" s="81" t="s">
        <v>112</v>
      </c>
      <c r="G106" s="325">
        <v>0</v>
      </c>
      <c r="H106" s="325"/>
      <c r="I106" s="321">
        <f t="shared" si="1"/>
        <v>0</v>
      </c>
    </row>
    <row r="107" spans="1:9" ht="18.75">
      <c r="A107" s="154">
        <v>3</v>
      </c>
      <c r="B107" s="154">
        <v>4</v>
      </c>
      <c r="C107" s="157">
        <v>41</v>
      </c>
      <c r="D107" s="253" t="s">
        <v>164</v>
      </c>
      <c r="E107" s="103">
        <v>637016</v>
      </c>
      <c r="F107" s="81" t="s">
        <v>10</v>
      </c>
      <c r="G107" s="325">
        <v>0</v>
      </c>
      <c r="H107" s="325"/>
      <c r="I107" s="321">
        <f t="shared" si="1"/>
        <v>0</v>
      </c>
    </row>
    <row r="108" spans="1:9" ht="18.75">
      <c r="A108" s="280">
        <v>3</v>
      </c>
      <c r="B108" s="280">
        <v>6</v>
      </c>
      <c r="C108" s="294"/>
      <c r="D108" s="291"/>
      <c r="E108" s="295"/>
      <c r="F108" s="293" t="s">
        <v>314</v>
      </c>
      <c r="G108" s="329">
        <f>SUM(G109:G113)</f>
        <v>2006</v>
      </c>
      <c r="H108" s="329">
        <f>SUM(H109:H113)</f>
        <v>284</v>
      </c>
      <c r="I108" s="319">
        <f t="shared" si="1"/>
        <v>2290</v>
      </c>
    </row>
    <row r="109" spans="1:9" ht="18.75">
      <c r="A109" s="154">
        <v>3</v>
      </c>
      <c r="B109" s="154">
        <v>6</v>
      </c>
      <c r="C109" s="156">
        <v>41</v>
      </c>
      <c r="D109" s="250" t="s">
        <v>165</v>
      </c>
      <c r="E109" s="117">
        <v>632001</v>
      </c>
      <c r="F109" s="235" t="s">
        <v>115</v>
      </c>
      <c r="G109" s="320">
        <v>1000</v>
      </c>
      <c r="H109" s="320"/>
      <c r="I109" s="321">
        <f t="shared" si="1"/>
        <v>1000</v>
      </c>
    </row>
    <row r="110" spans="1:9" ht="18.75">
      <c r="A110" s="154">
        <v>3</v>
      </c>
      <c r="B110" s="154">
        <v>6</v>
      </c>
      <c r="C110" s="233">
        <v>41</v>
      </c>
      <c r="D110" s="250" t="s">
        <v>165</v>
      </c>
      <c r="E110" s="102">
        <v>633006</v>
      </c>
      <c r="F110" s="235" t="s">
        <v>140</v>
      </c>
      <c r="G110" s="323">
        <v>250</v>
      </c>
      <c r="H110" s="323"/>
      <c r="I110" s="321">
        <f t="shared" si="1"/>
        <v>250</v>
      </c>
    </row>
    <row r="111" spans="1:9" ht="18.75">
      <c r="A111" s="154">
        <v>3</v>
      </c>
      <c r="B111" s="154">
        <v>6</v>
      </c>
      <c r="C111" s="233">
        <v>41</v>
      </c>
      <c r="D111" s="250" t="s">
        <v>165</v>
      </c>
      <c r="E111" s="117">
        <v>636001</v>
      </c>
      <c r="F111" s="235" t="s">
        <v>371</v>
      </c>
      <c r="G111" s="323"/>
      <c r="H111" s="342">
        <v>284</v>
      </c>
      <c r="I111" s="321">
        <f t="shared" si="1"/>
        <v>284</v>
      </c>
    </row>
    <row r="112" spans="1:9" ht="18.75">
      <c r="A112" s="154">
        <v>3</v>
      </c>
      <c r="B112" s="154">
        <v>6</v>
      </c>
      <c r="C112" s="155">
        <v>41</v>
      </c>
      <c r="D112" s="250" t="s">
        <v>165</v>
      </c>
      <c r="E112" s="118">
        <v>633018</v>
      </c>
      <c r="F112" s="81" t="s">
        <v>241</v>
      </c>
      <c r="G112" s="322">
        <v>506</v>
      </c>
      <c r="H112" s="322"/>
      <c r="I112" s="321">
        <f t="shared" si="1"/>
        <v>506</v>
      </c>
    </row>
    <row r="113" spans="1:9" ht="18.75">
      <c r="A113" s="154">
        <v>3</v>
      </c>
      <c r="B113" s="154">
        <v>6</v>
      </c>
      <c r="C113" s="233"/>
      <c r="D113" s="250" t="s">
        <v>165</v>
      </c>
      <c r="E113" s="102" t="s">
        <v>270</v>
      </c>
      <c r="F113" s="235" t="s">
        <v>271</v>
      </c>
      <c r="G113" s="330">
        <v>250</v>
      </c>
      <c r="H113" s="330"/>
      <c r="I113" s="321">
        <f t="shared" si="1"/>
        <v>250</v>
      </c>
    </row>
    <row r="114" spans="1:9" ht="18.75">
      <c r="A114" s="258">
        <v>4</v>
      </c>
      <c r="B114" s="272"/>
      <c r="C114" s="255"/>
      <c r="D114" s="256"/>
      <c r="E114" s="257"/>
      <c r="F114" s="258" t="s">
        <v>272</v>
      </c>
      <c r="G114" s="326">
        <f>SUM(G115+G128+G131)</f>
        <v>21197</v>
      </c>
      <c r="H114" s="326">
        <f>SUM(H115+H128+H131)</f>
        <v>-1850</v>
      </c>
      <c r="I114" s="327">
        <f t="shared" si="1"/>
        <v>19347</v>
      </c>
    </row>
    <row r="115" spans="1:9" ht="18.75">
      <c r="A115" s="296">
        <v>4</v>
      </c>
      <c r="B115" s="280">
        <v>1</v>
      </c>
      <c r="C115" s="297"/>
      <c r="D115" s="291"/>
      <c r="E115" s="292"/>
      <c r="F115" s="293" t="s">
        <v>315</v>
      </c>
      <c r="G115" s="328">
        <f>SUM(G116:G126)</f>
        <v>7412</v>
      </c>
      <c r="H115" s="328">
        <f>SUM(H116:H126)</f>
        <v>-1850</v>
      </c>
      <c r="I115" s="319">
        <f t="shared" si="1"/>
        <v>5562</v>
      </c>
    </row>
    <row r="116" spans="1:9" ht="18.75">
      <c r="A116" s="154">
        <v>4</v>
      </c>
      <c r="B116" s="154">
        <v>1</v>
      </c>
      <c r="C116" s="156">
        <v>41</v>
      </c>
      <c r="D116" s="250" t="s">
        <v>168</v>
      </c>
      <c r="E116" s="102">
        <v>633005</v>
      </c>
      <c r="F116" s="235" t="s">
        <v>75</v>
      </c>
      <c r="G116" s="323"/>
      <c r="H116" s="323"/>
      <c r="I116" s="321">
        <f t="shared" si="1"/>
        <v>0</v>
      </c>
    </row>
    <row r="117" spans="1:9" ht="18.75">
      <c r="A117" s="154">
        <v>4</v>
      </c>
      <c r="B117" s="154">
        <v>1</v>
      </c>
      <c r="C117" s="155">
        <v>41</v>
      </c>
      <c r="D117" s="250" t="s">
        <v>168</v>
      </c>
      <c r="E117" s="101">
        <v>633006</v>
      </c>
      <c r="F117" s="81" t="s">
        <v>1</v>
      </c>
      <c r="G117" s="325">
        <v>110</v>
      </c>
      <c r="H117" s="325"/>
      <c r="I117" s="321">
        <f t="shared" si="1"/>
        <v>110</v>
      </c>
    </row>
    <row r="118" spans="1:9" ht="18.75">
      <c r="A118" s="154">
        <v>4</v>
      </c>
      <c r="B118" s="154">
        <v>1</v>
      </c>
      <c r="C118" s="155">
        <v>41</v>
      </c>
      <c r="D118" s="250" t="s">
        <v>168</v>
      </c>
      <c r="E118" s="101">
        <v>633007</v>
      </c>
      <c r="F118" s="81" t="s">
        <v>150</v>
      </c>
      <c r="G118" s="325">
        <v>0</v>
      </c>
      <c r="H118" s="325"/>
      <c r="I118" s="321">
        <f t="shared" si="1"/>
        <v>0</v>
      </c>
    </row>
    <row r="119" spans="1:9" ht="18.75">
      <c r="A119" s="154">
        <v>4</v>
      </c>
      <c r="B119" s="154">
        <v>1</v>
      </c>
      <c r="C119" s="155">
        <v>41</v>
      </c>
      <c r="D119" s="250" t="s">
        <v>168</v>
      </c>
      <c r="E119" s="101">
        <v>633009</v>
      </c>
      <c r="F119" s="81" t="s">
        <v>2</v>
      </c>
      <c r="G119" s="325">
        <v>0</v>
      </c>
      <c r="H119" s="325"/>
      <c r="I119" s="321">
        <f t="shared" si="1"/>
        <v>0</v>
      </c>
    </row>
    <row r="120" spans="1:9" ht="18.75">
      <c r="A120" s="154">
        <v>4</v>
      </c>
      <c r="B120" s="154">
        <v>1</v>
      </c>
      <c r="C120" s="155">
        <v>41</v>
      </c>
      <c r="D120" s="250" t="s">
        <v>168</v>
      </c>
      <c r="E120" s="101">
        <v>634001</v>
      </c>
      <c r="F120" s="81" t="s">
        <v>113</v>
      </c>
      <c r="G120" s="325">
        <v>370</v>
      </c>
      <c r="H120" s="343">
        <v>150</v>
      </c>
      <c r="I120" s="321">
        <f t="shared" si="1"/>
        <v>520</v>
      </c>
    </row>
    <row r="121" spans="1:9" ht="18.75">
      <c r="A121" s="154">
        <v>4</v>
      </c>
      <c r="B121" s="154">
        <v>1</v>
      </c>
      <c r="C121" s="155">
        <v>41</v>
      </c>
      <c r="D121" s="250" t="s">
        <v>168</v>
      </c>
      <c r="E121" s="101">
        <v>634002</v>
      </c>
      <c r="F121" s="81" t="s">
        <v>76</v>
      </c>
      <c r="G121" s="325">
        <v>90</v>
      </c>
      <c r="H121" s="325"/>
      <c r="I121" s="321">
        <f t="shared" si="1"/>
        <v>90</v>
      </c>
    </row>
    <row r="122" spans="1:9" ht="18.75">
      <c r="A122" s="154">
        <v>4</v>
      </c>
      <c r="B122" s="154">
        <v>1</v>
      </c>
      <c r="C122" s="155">
        <v>41</v>
      </c>
      <c r="D122" s="250" t="s">
        <v>168</v>
      </c>
      <c r="E122" s="101" t="s">
        <v>228</v>
      </c>
      <c r="F122" s="81" t="s">
        <v>229</v>
      </c>
      <c r="G122" s="325">
        <v>2050</v>
      </c>
      <c r="H122" s="325"/>
      <c r="I122" s="321">
        <f t="shared" si="1"/>
        <v>2050</v>
      </c>
    </row>
    <row r="123" spans="1:9" ht="18.75">
      <c r="A123" s="154">
        <v>4</v>
      </c>
      <c r="B123" s="154">
        <v>1</v>
      </c>
      <c r="C123" s="155">
        <v>41</v>
      </c>
      <c r="D123" s="250" t="s">
        <v>168</v>
      </c>
      <c r="E123" s="101">
        <v>634003</v>
      </c>
      <c r="F123" s="81" t="s">
        <v>220</v>
      </c>
      <c r="G123" s="325">
        <v>142</v>
      </c>
      <c r="H123" s="325"/>
      <c r="I123" s="321">
        <f t="shared" si="1"/>
        <v>142</v>
      </c>
    </row>
    <row r="124" spans="1:9" ht="18.75">
      <c r="A124" s="154">
        <v>4</v>
      </c>
      <c r="B124" s="154">
        <v>1</v>
      </c>
      <c r="C124" s="155">
        <v>41</v>
      </c>
      <c r="D124" s="250" t="s">
        <v>168</v>
      </c>
      <c r="E124" s="101">
        <v>637001</v>
      </c>
      <c r="F124" s="81" t="s">
        <v>6</v>
      </c>
      <c r="G124" s="325">
        <v>0</v>
      </c>
      <c r="H124" s="325"/>
      <c r="I124" s="321">
        <f t="shared" si="1"/>
        <v>0</v>
      </c>
    </row>
    <row r="125" spans="1:9" ht="18.75">
      <c r="A125" s="154">
        <v>4</v>
      </c>
      <c r="B125" s="154">
        <v>1</v>
      </c>
      <c r="C125" s="155">
        <v>41</v>
      </c>
      <c r="D125" s="250" t="s">
        <v>168</v>
      </c>
      <c r="E125" s="101">
        <v>637002</v>
      </c>
      <c r="F125" s="81" t="s">
        <v>221</v>
      </c>
      <c r="G125" s="325">
        <v>2800</v>
      </c>
      <c r="H125" s="325">
        <v>-2000</v>
      </c>
      <c r="I125" s="321">
        <f t="shared" si="1"/>
        <v>800</v>
      </c>
    </row>
    <row r="126" spans="1:9" ht="18.75">
      <c r="A126" s="154">
        <v>4</v>
      </c>
      <c r="B126" s="154">
        <v>1</v>
      </c>
      <c r="C126" s="155">
        <v>41</v>
      </c>
      <c r="D126" s="253" t="s">
        <v>234</v>
      </c>
      <c r="E126" s="101">
        <v>637004</v>
      </c>
      <c r="F126" s="81" t="s">
        <v>273</v>
      </c>
      <c r="G126" s="325">
        <v>1850</v>
      </c>
      <c r="H126" s="325"/>
      <c r="I126" s="321">
        <f t="shared" si="1"/>
        <v>1850</v>
      </c>
    </row>
    <row r="127" spans="1:9" ht="18.75">
      <c r="A127" s="154">
        <v>4</v>
      </c>
      <c r="B127" s="154">
        <v>1</v>
      </c>
      <c r="C127" s="155">
        <v>41</v>
      </c>
      <c r="D127" s="253" t="s">
        <v>168</v>
      </c>
      <c r="E127" s="101">
        <v>642001</v>
      </c>
      <c r="F127" s="81" t="s">
        <v>369</v>
      </c>
      <c r="G127" s="325"/>
      <c r="H127" s="325">
        <v>500</v>
      </c>
      <c r="I127" s="321">
        <f t="shared" si="1"/>
        <v>500</v>
      </c>
    </row>
    <row r="128" spans="1:9" ht="18.75">
      <c r="A128" s="280">
        <v>4</v>
      </c>
      <c r="B128" s="280">
        <v>2</v>
      </c>
      <c r="C128" s="290"/>
      <c r="D128" s="291"/>
      <c r="E128" s="292"/>
      <c r="F128" s="293" t="s">
        <v>316</v>
      </c>
      <c r="G128" s="329">
        <f>SUM(G129:G130)</f>
        <v>185</v>
      </c>
      <c r="H128" s="329">
        <f>SUM(H129:H130)</f>
        <v>0</v>
      </c>
      <c r="I128" s="319">
        <f t="shared" si="1"/>
        <v>185</v>
      </c>
    </row>
    <row r="129" spans="1:9" ht="18.75">
      <c r="A129" s="154">
        <v>4</v>
      </c>
      <c r="B129" s="154">
        <v>2</v>
      </c>
      <c r="C129" s="155">
        <v>41</v>
      </c>
      <c r="D129" s="253" t="s">
        <v>234</v>
      </c>
      <c r="E129" s="101">
        <v>610</v>
      </c>
      <c r="F129" s="81" t="s">
        <v>250</v>
      </c>
      <c r="G129" s="325">
        <v>165</v>
      </c>
      <c r="H129" s="325"/>
      <c r="I129" s="321">
        <f t="shared" si="1"/>
        <v>165</v>
      </c>
    </row>
    <row r="130" spans="1:9" ht="18.75">
      <c r="A130" s="154">
        <v>4</v>
      </c>
      <c r="B130" s="154">
        <v>2</v>
      </c>
      <c r="C130" s="155">
        <v>41</v>
      </c>
      <c r="D130" s="253" t="s">
        <v>234</v>
      </c>
      <c r="E130" s="101">
        <v>620</v>
      </c>
      <c r="F130" s="81" t="s">
        <v>65</v>
      </c>
      <c r="G130" s="325">
        <v>20</v>
      </c>
      <c r="H130" s="325"/>
      <c r="I130" s="321">
        <f t="shared" si="1"/>
        <v>20</v>
      </c>
    </row>
    <row r="131" spans="1:9" ht="18.75">
      <c r="A131" s="280">
        <v>4</v>
      </c>
      <c r="B131" s="280">
        <v>3</v>
      </c>
      <c r="C131" s="290"/>
      <c r="D131" s="291"/>
      <c r="E131" s="292"/>
      <c r="F131" s="293" t="s">
        <v>317</v>
      </c>
      <c r="G131" s="329">
        <f>SUM(G132:G134)</f>
        <v>13600</v>
      </c>
      <c r="H131" s="329">
        <f>SUM(H132:H134)</f>
        <v>0</v>
      </c>
      <c r="I131" s="319">
        <f t="shared" si="1"/>
        <v>13600</v>
      </c>
    </row>
    <row r="132" spans="1:9" ht="18.75">
      <c r="A132" s="154">
        <v>4</v>
      </c>
      <c r="B132" s="154">
        <v>3</v>
      </c>
      <c r="C132" s="158">
        <v>41</v>
      </c>
      <c r="D132" s="254" t="s">
        <v>183</v>
      </c>
      <c r="E132" s="105">
        <v>632001</v>
      </c>
      <c r="F132" s="235" t="s">
        <v>144</v>
      </c>
      <c r="G132" s="323">
        <v>11350</v>
      </c>
      <c r="H132" s="323"/>
      <c r="I132" s="321">
        <f t="shared" si="1"/>
        <v>11350</v>
      </c>
    </row>
    <row r="133" spans="1:9" ht="18.75">
      <c r="A133" s="154">
        <v>4</v>
      </c>
      <c r="B133" s="154">
        <v>3</v>
      </c>
      <c r="C133" s="158">
        <v>41</v>
      </c>
      <c r="D133" s="254" t="s">
        <v>183</v>
      </c>
      <c r="E133" s="105">
        <v>633006</v>
      </c>
      <c r="F133" s="235" t="s">
        <v>140</v>
      </c>
      <c r="G133" s="323">
        <v>250</v>
      </c>
      <c r="H133" s="323"/>
      <c r="I133" s="321">
        <f t="shared" si="1"/>
        <v>250</v>
      </c>
    </row>
    <row r="134" spans="1:9" ht="18.75">
      <c r="A134" s="154">
        <v>4</v>
      </c>
      <c r="B134" s="154">
        <v>3</v>
      </c>
      <c r="C134" s="158">
        <v>41</v>
      </c>
      <c r="D134" s="254" t="s">
        <v>183</v>
      </c>
      <c r="E134" s="105">
        <v>635006</v>
      </c>
      <c r="F134" s="235" t="s">
        <v>145</v>
      </c>
      <c r="G134" s="323">
        <v>2000</v>
      </c>
      <c r="H134" s="323"/>
      <c r="I134" s="321">
        <f t="shared" si="1"/>
        <v>2000</v>
      </c>
    </row>
    <row r="135" spans="1:9" ht="18.75">
      <c r="A135" s="258">
        <v>5</v>
      </c>
      <c r="B135" s="272"/>
      <c r="C135" s="261"/>
      <c r="D135" s="256"/>
      <c r="E135" s="257"/>
      <c r="F135" s="258" t="s">
        <v>274</v>
      </c>
      <c r="G135" s="326">
        <f>SUM(G136+G141+G150)</f>
        <v>42827</v>
      </c>
      <c r="H135" s="326">
        <f>SUM(H136+H141+H150)</f>
        <v>1700</v>
      </c>
      <c r="I135" s="327">
        <f t="shared" si="1"/>
        <v>44527</v>
      </c>
    </row>
    <row r="136" spans="1:9" ht="18.75">
      <c r="A136" s="296">
        <v>5</v>
      </c>
      <c r="B136" s="280">
        <v>1</v>
      </c>
      <c r="C136" s="290"/>
      <c r="D136" s="291"/>
      <c r="E136" s="292"/>
      <c r="F136" s="293" t="s">
        <v>355</v>
      </c>
      <c r="G136" s="329">
        <f>SUM(G137:G140)</f>
        <v>31950</v>
      </c>
      <c r="H136" s="329">
        <f>SUM(H137:H140)</f>
        <v>0</v>
      </c>
      <c r="I136" s="319">
        <f t="shared" si="1"/>
        <v>31950</v>
      </c>
    </row>
    <row r="137" spans="1:9" ht="18.75">
      <c r="A137" s="154">
        <v>5</v>
      </c>
      <c r="B137" s="154">
        <v>1</v>
      </c>
      <c r="C137" s="156">
        <v>111</v>
      </c>
      <c r="D137" s="250" t="s">
        <v>294</v>
      </c>
      <c r="E137" s="102">
        <v>637004</v>
      </c>
      <c r="F137" s="235" t="s">
        <v>79</v>
      </c>
      <c r="G137" s="323">
        <v>1042</v>
      </c>
      <c r="H137" s="323"/>
      <c r="I137" s="321">
        <f t="shared" si="1"/>
        <v>1042</v>
      </c>
    </row>
    <row r="138" spans="1:9" ht="18.75">
      <c r="A138" s="154">
        <v>5</v>
      </c>
      <c r="B138" s="154">
        <v>1</v>
      </c>
      <c r="C138" s="156">
        <v>41</v>
      </c>
      <c r="D138" s="250" t="s">
        <v>294</v>
      </c>
      <c r="E138" s="102">
        <v>637004</v>
      </c>
      <c r="F138" s="235" t="s">
        <v>151</v>
      </c>
      <c r="G138" s="323">
        <v>17858</v>
      </c>
      <c r="H138" s="323"/>
      <c r="I138" s="321">
        <f t="shared" si="1"/>
        <v>17858</v>
      </c>
    </row>
    <row r="139" spans="1:9" ht="18.75">
      <c r="A139" s="154">
        <v>5</v>
      </c>
      <c r="B139" s="154">
        <v>1</v>
      </c>
      <c r="C139" s="156">
        <v>41</v>
      </c>
      <c r="D139" s="250" t="s">
        <v>294</v>
      </c>
      <c r="E139" s="102">
        <v>637005</v>
      </c>
      <c r="F139" s="235" t="s">
        <v>207</v>
      </c>
      <c r="G139" s="323"/>
      <c r="H139" s="323"/>
      <c r="I139" s="321">
        <f t="shared" si="1"/>
        <v>0</v>
      </c>
    </row>
    <row r="140" spans="1:9" ht="18.75">
      <c r="A140" s="154">
        <v>5</v>
      </c>
      <c r="B140" s="154">
        <v>1</v>
      </c>
      <c r="C140" s="156">
        <v>41</v>
      </c>
      <c r="D140" s="250" t="s">
        <v>294</v>
      </c>
      <c r="E140" s="102">
        <v>637005</v>
      </c>
      <c r="F140" s="235" t="s">
        <v>152</v>
      </c>
      <c r="G140" s="323">
        <v>13050</v>
      </c>
      <c r="H140" s="323"/>
      <c r="I140" s="321">
        <f aca="true" t="shared" si="2" ref="I140:I205">SUM(G140:H140)</f>
        <v>13050</v>
      </c>
    </row>
    <row r="141" spans="1:9" ht="18.75">
      <c r="A141" s="280">
        <v>5</v>
      </c>
      <c r="B141" s="280">
        <v>2</v>
      </c>
      <c r="C141" s="290"/>
      <c r="D141" s="291"/>
      <c r="E141" s="298"/>
      <c r="F141" s="293" t="s">
        <v>318</v>
      </c>
      <c r="G141" s="329">
        <f>SUM(G142:G149)</f>
        <v>10077</v>
      </c>
      <c r="H141" s="329">
        <f>SUM(H142:H149)</f>
        <v>1700</v>
      </c>
      <c r="I141" s="319">
        <f t="shared" si="2"/>
        <v>11777</v>
      </c>
    </row>
    <row r="142" spans="1:9" ht="23.25" customHeight="1">
      <c r="A142" s="154">
        <v>5</v>
      </c>
      <c r="B142" s="154">
        <v>2</v>
      </c>
      <c r="C142" s="156">
        <v>41</v>
      </c>
      <c r="D142" s="250" t="s">
        <v>165</v>
      </c>
      <c r="E142" s="117">
        <v>610</v>
      </c>
      <c r="F142" s="263" t="s">
        <v>208</v>
      </c>
      <c r="G142" s="320">
        <v>5600</v>
      </c>
      <c r="H142" s="320"/>
      <c r="I142" s="321">
        <f t="shared" si="2"/>
        <v>5600</v>
      </c>
    </row>
    <row r="143" spans="1:9" ht="18.75">
      <c r="A143" s="154">
        <v>5</v>
      </c>
      <c r="B143" s="154">
        <v>2</v>
      </c>
      <c r="C143" s="156">
        <v>41</v>
      </c>
      <c r="D143" s="250" t="s">
        <v>165</v>
      </c>
      <c r="E143" s="117">
        <v>620</v>
      </c>
      <c r="F143" s="263" t="s">
        <v>209</v>
      </c>
      <c r="G143" s="320">
        <v>2097</v>
      </c>
      <c r="H143" s="320"/>
      <c r="I143" s="321">
        <f t="shared" si="2"/>
        <v>2097</v>
      </c>
    </row>
    <row r="144" spans="1:9" ht="18.75">
      <c r="A144" s="154">
        <v>5</v>
      </c>
      <c r="B144" s="154">
        <v>2</v>
      </c>
      <c r="C144" s="156">
        <v>41</v>
      </c>
      <c r="D144" s="250" t="s">
        <v>165</v>
      </c>
      <c r="E144" s="117">
        <v>632001</v>
      </c>
      <c r="F144" s="235" t="s">
        <v>177</v>
      </c>
      <c r="G144" s="320">
        <v>1400</v>
      </c>
      <c r="H144" s="320"/>
      <c r="I144" s="321">
        <f t="shared" si="2"/>
        <v>1400</v>
      </c>
    </row>
    <row r="145" spans="1:9" ht="18.75">
      <c r="A145" s="154">
        <v>5</v>
      </c>
      <c r="B145" s="154">
        <v>2</v>
      </c>
      <c r="C145" s="156">
        <v>41</v>
      </c>
      <c r="D145" s="250" t="s">
        <v>165</v>
      </c>
      <c r="E145" s="117">
        <v>633006</v>
      </c>
      <c r="F145" s="235" t="s">
        <v>1</v>
      </c>
      <c r="G145" s="320">
        <v>500</v>
      </c>
      <c r="H145" s="320"/>
      <c r="I145" s="321">
        <f t="shared" si="2"/>
        <v>500</v>
      </c>
    </row>
    <row r="146" spans="1:9" ht="18.75">
      <c r="A146" s="154">
        <v>5</v>
      </c>
      <c r="B146" s="154">
        <v>2</v>
      </c>
      <c r="C146" s="156">
        <v>41</v>
      </c>
      <c r="D146" s="250" t="s">
        <v>165</v>
      </c>
      <c r="E146" s="117">
        <v>633010</v>
      </c>
      <c r="F146" s="235" t="s">
        <v>201</v>
      </c>
      <c r="G146" s="320">
        <v>30</v>
      </c>
      <c r="H146" s="320"/>
      <c r="I146" s="321">
        <f t="shared" si="2"/>
        <v>30</v>
      </c>
    </row>
    <row r="147" spans="1:9" ht="18.75">
      <c r="A147" s="154">
        <v>5</v>
      </c>
      <c r="B147" s="154">
        <v>2</v>
      </c>
      <c r="C147" s="156">
        <v>41</v>
      </c>
      <c r="D147" s="250" t="s">
        <v>165</v>
      </c>
      <c r="E147" s="117">
        <v>634001</v>
      </c>
      <c r="F147" s="235" t="s">
        <v>275</v>
      </c>
      <c r="G147" s="320">
        <v>400</v>
      </c>
      <c r="H147" s="320">
        <v>1200</v>
      </c>
      <c r="I147" s="321">
        <f t="shared" si="2"/>
        <v>1600</v>
      </c>
    </row>
    <row r="148" spans="1:9" ht="18.75">
      <c r="A148" s="154">
        <v>5</v>
      </c>
      <c r="B148" s="154">
        <v>2</v>
      </c>
      <c r="C148" s="156">
        <v>41</v>
      </c>
      <c r="D148" s="250" t="s">
        <v>165</v>
      </c>
      <c r="E148" s="117">
        <v>635002</v>
      </c>
      <c r="F148" s="235" t="s">
        <v>366</v>
      </c>
      <c r="G148" s="320"/>
      <c r="H148" s="342">
        <v>500</v>
      </c>
      <c r="I148" s="321">
        <f t="shared" si="2"/>
        <v>500</v>
      </c>
    </row>
    <row r="149" spans="1:9" ht="18.75">
      <c r="A149" s="154">
        <v>5</v>
      </c>
      <c r="B149" s="154">
        <v>2</v>
      </c>
      <c r="C149" s="155">
        <v>41</v>
      </c>
      <c r="D149" s="250" t="s">
        <v>165</v>
      </c>
      <c r="E149" s="118">
        <v>637016</v>
      </c>
      <c r="F149" s="81" t="s">
        <v>137</v>
      </c>
      <c r="G149" s="320">
        <v>50</v>
      </c>
      <c r="H149" s="320"/>
      <c r="I149" s="321">
        <f t="shared" si="2"/>
        <v>50</v>
      </c>
    </row>
    <row r="150" spans="1:9" ht="18.75">
      <c r="A150" s="280">
        <v>5</v>
      </c>
      <c r="B150" s="280">
        <v>3</v>
      </c>
      <c r="C150" s="290"/>
      <c r="D150" s="291"/>
      <c r="E150" s="298"/>
      <c r="F150" s="293" t="s">
        <v>353</v>
      </c>
      <c r="G150" s="329">
        <f>SUM(G151)</f>
        <v>800</v>
      </c>
      <c r="H150" s="329">
        <f>SUM(H151)</f>
        <v>0</v>
      </c>
      <c r="I150" s="319">
        <f t="shared" si="2"/>
        <v>800</v>
      </c>
    </row>
    <row r="151" spans="1:9" ht="18.75">
      <c r="A151" s="154">
        <v>5</v>
      </c>
      <c r="B151" s="154">
        <v>3</v>
      </c>
      <c r="C151" s="156">
        <v>41</v>
      </c>
      <c r="D151" s="250" t="s">
        <v>165</v>
      </c>
      <c r="E151" s="117">
        <v>635004</v>
      </c>
      <c r="F151" s="235" t="s">
        <v>276</v>
      </c>
      <c r="G151" s="320">
        <v>800</v>
      </c>
      <c r="H151" s="320"/>
      <c r="I151" s="321">
        <f t="shared" si="2"/>
        <v>800</v>
      </c>
    </row>
    <row r="152" spans="1:9" ht="18.75">
      <c r="A152" s="258">
        <v>6</v>
      </c>
      <c r="B152" s="272"/>
      <c r="C152" s="261"/>
      <c r="D152" s="262"/>
      <c r="E152" s="260"/>
      <c r="F152" s="258" t="s">
        <v>277</v>
      </c>
      <c r="G152" s="331">
        <f>SUM(G153:G154)</f>
        <v>1900</v>
      </c>
      <c r="H152" s="331">
        <f>SUM(H153:H154)</f>
        <v>1821</v>
      </c>
      <c r="I152" s="327">
        <f t="shared" si="2"/>
        <v>3721</v>
      </c>
    </row>
    <row r="153" spans="1:9" ht="18.75">
      <c r="A153" s="154">
        <v>6</v>
      </c>
      <c r="B153" s="154">
        <v>1</v>
      </c>
      <c r="C153" s="233">
        <v>41</v>
      </c>
      <c r="D153" s="233">
        <v>460</v>
      </c>
      <c r="E153" s="117">
        <v>633006</v>
      </c>
      <c r="F153" s="235" t="s">
        <v>140</v>
      </c>
      <c r="G153" s="109">
        <v>200</v>
      </c>
      <c r="H153" s="109"/>
      <c r="I153" s="321">
        <f t="shared" si="2"/>
        <v>200</v>
      </c>
    </row>
    <row r="154" spans="1:9" ht="18.75">
      <c r="A154" s="154"/>
      <c r="B154" s="154"/>
      <c r="C154" s="156">
        <v>41</v>
      </c>
      <c r="D154" s="233">
        <v>460</v>
      </c>
      <c r="E154" s="102">
        <v>635006</v>
      </c>
      <c r="F154" s="104" t="s">
        <v>114</v>
      </c>
      <c r="G154" s="330">
        <v>1700</v>
      </c>
      <c r="H154" s="323">
        <v>1821</v>
      </c>
      <c r="I154" s="321">
        <f t="shared" si="2"/>
        <v>3521</v>
      </c>
    </row>
    <row r="155" spans="1:9" ht="18.75">
      <c r="A155" s="258">
        <v>7</v>
      </c>
      <c r="B155" s="272"/>
      <c r="C155" s="255" t="s">
        <v>253</v>
      </c>
      <c r="D155" s="256"/>
      <c r="E155" s="257"/>
      <c r="F155" s="258" t="s">
        <v>278</v>
      </c>
      <c r="G155" s="326">
        <f>SUM(G156+G179+G194+G224)</f>
        <v>150928</v>
      </c>
      <c r="H155" s="326">
        <f>SUM(H156+H179+H194+H224)</f>
        <v>2680</v>
      </c>
      <c r="I155" s="327">
        <f t="shared" si="2"/>
        <v>153608</v>
      </c>
    </row>
    <row r="156" spans="1:9" ht="18.75">
      <c r="A156" s="296">
        <v>7</v>
      </c>
      <c r="B156" s="280">
        <v>1</v>
      </c>
      <c r="C156" s="297"/>
      <c r="D156" s="291"/>
      <c r="E156" s="292"/>
      <c r="F156" s="293" t="s">
        <v>319</v>
      </c>
      <c r="G156" s="329">
        <f>SUM(G157:G177)</f>
        <v>59246</v>
      </c>
      <c r="H156" s="329">
        <f>SUM(H157:H178)</f>
        <v>1662</v>
      </c>
      <c r="I156" s="319">
        <f t="shared" si="2"/>
        <v>60908</v>
      </c>
    </row>
    <row r="157" spans="1:9" ht="18.75">
      <c r="A157" s="154">
        <v>7</v>
      </c>
      <c r="B157" s="154">
        <v>1</v>
      </c>
      <c r="C157" s="156">
        <v>41</v>
      </c>
      <c r="D157" s="250" t="s">
        <v>186</v>
      </c>
      <c r="E157" s="235">
        <v>61</v>
      </c>
      <c r="F157" s="235" t="s">
        <v>122</v>
      </c>
      <c r="G157" s="323">
        <v>30000</v>
      </c>
      <c r="H157" s="323">
        <v>959</v>
      </c>
      <c r="I157" s="321">
        <f t="shared" si="2"/>
        <v>30959</v>
      </c>
    </row>
    <row r="158" spans="1:9" ht="18.75">
      <c r="A158" s="154">
        <v>7</v>
      </c>
      <c r="B158" s="154">
        <v>1</v>
      </c>
      <c r="C158" s="156">
        <v>111</v>
      </c>
      <c r="D158" s="250" t="s">
        <v>186</v>
      </c>
      <c r="E158" s="235">
        <v>614</v>
      </c>
      <c r="F158" s="235" t="s">
        <v>252</v>
      </c>
      <c r="G158" s="323">
        <v>926</v>
      </c>
      <c r="H158" s="323"/>
      <c r="I158" s="321">
        <f t="shared" si="2"/>
        <v>926</v>
      </c>
    </row>
    <row r="159" spans="1:9" ht="18.75">
      <c r="A159" s="154">
        <v>7</v>
      </c>
      <c r="B159" s="154">
        <v>1</v>
      </c>
      <c r="C159" s="156">
        <v>41</v>
      </c>
      <c r="D159" s="250" t="s">
        <v>186</v>
      </c>
      <c r="E159" s="235">
        <v>62</v>
      </c>
      <c r="F159" s="235" t="s">
        <v>65</v>
      </c>
      <c r="G159" s="323">
        <v>10825</v>
      </c>
      <c r="H159" s="323">
        <v>333</v>
      </c>
      <c r="I159" s="321">
        <f t="shared" si="2"/>
        <v>11158</v>
      </c>
    </row>
    <row r="160" spans="1:9" ht="18.75">
      <c r="A160" s="154">
        <v>7</v>
      </c>
      <c r="B160" s="154">
        <v>1</v>
      </c>
      <c r="C160" s="156">
        <v>41</v>
      </c>
      <c r="D160" s="250" t="s">
        <v>186</v>
      </c>
      <c r="E160" s="235"/>
      <c r="F160" s="235" t="s">
        <v>81</v>
      </c>
      <c r="G160" s="323">
        <v>115</v>
      </c>
      <c r="H160" s="323">
        <v>120</v>
      </c>
      <c r="I160" s="321">
        <f t="shared" si="2"/>
        <v>235</v>
      </c>
    </row>
    <row r="161" spans="1:9" ht="18.75">
      <c r="A161" s="154">
        <v>7</v>
      </c>
      <c r="B161" s="154">
        <v>1</v>
      </c>
      <c r="C161" s="156">
        <v>41</v>
      </c>
      <c r="D161" s="250" t="s">
        <v>186</v>
      </c>
      <c r="E161" s="235">
        <v>632001</v>
      </c>
      <c r="F161" s="235" t="s">
        <v>123</v>
      </c>
      <c r="G161" s="323">
        <v>13950</v>
      </c>
      <c r="H161" s="323"/>
      <c r="I161" s="321">
        <f t="shared" si="2"/>
        <v>13950</v>
      </c>
    </row>
    <row r="162" spans="1:9" ht="18.75">
      <c r="A162" s="154">
        <v>7</v>
      </c>
      <c r="B162" s="154">
        <v>1</v>
      </c>
      <c r="C162" s="156">
        <v>41</v>
      </c>
      <c r="D162" s="250" t="s">
        <v>186</v>
      </c>
      <c r="E162" s="235">
        <v>632003</v>
      </c>
      <c r="F162" s="235" t="s">
        <v>124</v>
      </c>
      <c r="G162" s="323">
        <v>250</v>
      </c>
      <c r="H162" s="323"/>
      <c r="I162" s="321">
        <f t="shared" si="2"/>
        <v>250</v>
      </c>
    </row>
    <row r="163" spans="1:13" ht="18.75">
      <c r="A163" s="154">
        <v>7</v>
      </c>
      <c r="B163" s="154">
        <v>1</v>
      </c>
      <c r="C163" s="156">
        <v>111</v>
      </c>
      <c r="D163" s="250" t="s">
        <v>186</v>
      </c>
      <c r="E163" s="235">
        <v>633001</v>
      </c>
      <c r="F163" s="235" t="s">
        <v>131</v>
      </c>
      <c r="G163" s="323">
        <v>150</v>
      </c>
      <c r="H163" s="323"/>
      <c r="I163" s="321">
        <f t="shared" si="2"/>
        <v>150</v>
      </c>
      <c r="J163" s="359" t="s">
        <v>376</v>
      </c>
      <c r="K163" s="359" t="s">
        <v>378</v>
      </c>
      <c r="L163" s="359"/>
      <c r="M163" s="359"/>
    </row>
    <row r="164" spans="1:9" ht="18.75">
      <c r="A164" s="154">
        <v>7</v>
      </c>
      <c r="B164" s="154">
        <v>1</v>
      </c>
      <c r="C164" s="156">
        <v>41</v>
      </c>
      <c r="D164" s="250" t="s">
        <v>186</v>
      </c>
      <c r="E164" s="235">
        <v>633002</v>
      </c>
      <c r="F164" s="235" t="s">
        <v>158</v>
      </c>
      <c r="G164" s="323"/>
      <c r="H164" s="323"/>
      <c r="I164" s="321">
        <f t="shared" si="2"/>
        <v>0</v>
      </c>
    </row>
    <row r="165" spans="1:9" ht="18.75">
      <c r="A165" s="154">
        <v>7</v>
      </c>
      <c r="B165" s="154">
        <v>1</v>
      </c>
      <c r="C165" s="156">
        <v>41</v>
      </c>
      <c r="D165" s="250" t="s">
        <v>186</v>
      </c>
      <c r="E165" s="235">
        <v>633004</v>
      </c>
      <c r="F165" s="235" t="s">
        <v>125</v>
      </c>
      <c r="G165" s="323">
        <v>0</v>
      </c>
      <c r="H165" s="323"/>
      <c r="I165" s="321">
        <f t="shared" si="2"/>
        <v>0</v>
      </c>
    </row>
    <row r="166" spans="1:9" ht="18.75">
      <c r="A166" s="154">
        <v>7</v>
      </c>
      <c r="B166" s="154">
        <v>1</v>
      </c>
      <c r="C166" s="156">
        <v>111</v>
      </c>
      <c r="D166" s="250" t="s">
        <v>186</v>
      </c>
      <c r="E166" s="235">
        <v>633006</v>
      </c>
      <c r="F166" s="235" t="s">
        <v>1</v>
      </c>
      <c r="G166" s="323">
        <v>500</v>
      </c>
      <c r="H166" s="323"/>
      <c r="I166" s="321">
        <f t="shared" si="2"/>
        <v>500</v>
      </c>
    </row>
    <row r="167" spans="1:9" ht="18.75">
      <c r="A167" s="154">
        <v>7</v>
      </c>
      <c r="B167" s="154">
        <v>1</v>
      </c>
      <c r="C167" s="156">
        <v>41</v>
      </c>
      <c r="D167" s="250" t="s">
        <v>186</v>
      </c>
      <c r="E167" s="235">
        <v>633006</v>
      </c>
      <c r="F167" s="235" t="s">
        <v>1</v>
      </c>
      <c r="G167" s="323">
        <v>1150</v>
      </c>
      <c r="H167" s="323"/>
      <c r="I167" s="321">
        <f t="shared" si="2"/>
        <v>1150</v>
      </c>
    </row>
    <row r="168" spans="1:9" ht="18.75">
      <c r="A168" s="154">
        <v>7</v>
      </c>
      <c r="B168" s="154">
        <v>1</v>
      </c>
      <c r="C168" s="156">
        <v>41</v>
      </c>
      <c r="D168" s="250" t="s">
        <v>186</v>
      </c>
      <c r="E168" s="235">
        <v>633004</v>
      </c>
      <c r="F168" s="235" t="s">
        <v>125</v>
      </c>
      <c r="G168" s="323">
        <v>0</v>
      </c>
      <c r="H168" s="323"/>
      <c r="I168" s="321">
        <f t="shared" si="2"/>
        <v>0</v>
      </c>
    </row>
    <row r="169" spans="1:9" ht="18.75">
      <c r="A169" s="154">
        <v>7</v>
      </c>
      <c r="B169" s="154">
        <v>1</v>
      </c>
      <c r="C169" s="156">
        <v>41</v>
      </c>
      <c r="D169" s="250" t="s">
        <v>186</v>
      </c>
      <c r="E169" s="235">
        <v>635004</v>
      </c>
      <c r="F169" s="235" t="s">
        <v>126</v>
      </c>
      <c r="G169" s="323">
        <v>0</v>
      </c>
      <c r="H169" s="323"/>
      <c r="I169" s="321">
        <f t="shared" si="2"/>
        <v>0</v>
      </c>
    </row>
    <row r="170" spans="1:9" ht="18.75">
      <c r="A170" s="154">
        <v>7</v>
      </c>
      <c r="B170" s="154">
        <v>1</v>
      </c>
      <c r="C170" s="156">
        <v>111</v>
      </c>
      <c r="D170" s="250" t="s">
        <v>186</v>
      </c>
      <c r="E170" s="235">
        <v>633009</v>
      </c>
      <c r="F170" s="235" t="s">
        <v>2</v>
      </c>
      <c r="G170" s="323">
        <v>310</v>
      </c>
      <c r="H170" s="323"/>
      <c r="I170" s="321">
        <f t="shared" si="2"/>
        <v>310</v>
      </c>
    </row>
    <row r="171" spans="1:9" ht="18.75">
      <c r="A171" s="154">
        <v>7</v>
      </c>
      <c r="B171" s="154">
        <v>1</v>
      </c>
      <c r="C171" s="156">
        <v>41</v>
      </c>
      <c r="D171" s="250" t="s">
        <v>186</v>
      </c>
      <c r="E171" s="235">
        <v>633009</v>
      </c>
      <c r="F171" s="235" t="s">
        <v>2</v>
      </c>
      <c r="G171" s="323">
        <v>20</v>
      </c>
      <c r="H171" s="323"/>
      <c r="I171" s="321">
        <f t="shared" si="2"/>
        <v>20</v>
      </c>
    </row>
    <row r="172" spans="1:9" ht="18.75">
      <c r="A172" s="154">
        <v>7</v>
      </c>
      <c r="B172" s="154">
        <v>1</v>
      </c>
      <c r="C172" s="156">
        <v>41</v>
      </c>
      <c r="D172" s="250" t="s">
        <v>186</v>
      </c>
      <c r="E172" s="235">
        <v>635006</v>
      </c>
      <c r="F172" s="235" t="s">
        <v>127</v>
      </c>
      <c r="G172" s="323"/>
      <c r="H172" s="323"/>
      <c r="I172" s="321">
        <f t="shared" si="2"/>
        <v>0</v>
      </c>
    </row>
    <row r="173" spans="1:11" ht="18.75">
      <c r="A173" s="154">
        <v>7</v>
      </c>
      <c r="B173" s="154">
        <v>1</v>
      </c>
      <c r="C173" s="156">
        <v>41</v>
      </c>
      <c r="D173" s="250" t="s">
        <v>186</v>
      </c>
      <c r="E173" s="235">
        <v>637002</v>
      </c>
      <c r="F173" s="235" t="s">
        <v>173</v>
      </c>
      <c r="G173" s="323">
        <v>70</v>
      </c>
      <c r="H173" s="323"/>
      <c r="I173" s="321">
        <f t="shared" si="2"/>
        <v>70</v>
      </c>
      <c r="J173" s="359" t="s">
        <v>377</v>
      </c>
      <c r="K173" s="359"/>
    </row>
    <row r="174" spans="1:9" ht="18.75">
      <c r="A174" s="154">
        <v>7</v>
      </c>
      <c r="B174" s="154">
        <v>1</v>
      </c>
      <c r="C174" s="156">
        <v>41</v>
      </c>
      <c r="D174" s="250" t="s">
        <v>186</v>
      </c>
      <c r="E174" s="235">
        <v>637004</v>
      </c>
      <c r="F174" s="235" t="s">
        <v>217</v>
      </c>
      <c r="G174" s="323">
        <v>400</v>
      </c>
      <c r="H174" s="323"/>
      <c r="I174" s="321">
        <f t="shared" si="2"/>
        <v>400</v>
      </c>
    </row>
    <row r="175" spans="1:9" ht="18.75">
      <c r="A175" s="154">
        <v>7</v>
      </c>
      <c r="B175" s="154">
        <v>1</v>
      </c>
      <c r="C175" s="156">
        <v>41</v>
      </c>
      <c r="D175" s="250" t="s">
        <v>186</v>
      </c>
      <c r="E175" s="235">
        <v>637004</v>
      </c>
      <c r="F175" s="235" t="s">
        <v>69</v>
      </c>
      <c r="G175" s="323">
        <v>60</v>
      </c>
      <c r="H175" s="323"/>
      <c r="I175" s="321">
        <f t="shared" si="2"/>
        <v>60</v>
      </c>
    </row>
    <row r="176" spans="1:9" ht="18.75">
      <c r="A176" s="154">
        <v>7</v>
      </c>
      <c r="B176" s="154">
        <v>1</v>
      </c>
      <c r="C176" s="156">
        <v>41</v>
      </c>
      <c r="D176" s="250" t="s">
        <v>186</v>
      </c>
      <c r="E176" s="235">
        <v>637005</v>
      </c>
      <c r="F176" s="235" t="s">
        <v>159</v>
      </c>
      <c r="G176" s="323">
        <v>100</v>
      </c>
      <c r="H176" s="323"/>
      <c r="I176" s="321">
        <f t="shared" si="2"/>
        <v>100</v>
      </c>
    </row>
    <row r="177" spans="1:9" ht="18.75">
      <c r="A177" s="154">
        <v>7</v>
      </c>
      <c r="B177" s="154">
        <v>1</v>
      </c>
      <c r="C177" s="156">
        <v>41</v>
      </c>
      <c r="D177" s="250" t="s">
        <v>186</v>
      </c>
      <c r="E177" s="235">
        <v>637016</v>
      </c>
      <c r="F177" s="235" t="s">
        <v>10</v>
      </c>
      <c r="G177" s="323">
        <v>420</v>
      </c>
      <c r="H177" s="323"/>
      <c r="I177" s="321">
        <f t="shared" si="2"/>
        <v>420</v>
      </c>
    </row>
    <row r="178" spans="1:9" ht="18.75">
      <c r="A178" s="154">
        <v>7</v>
      </c>
      <c r="B178" s="154">
        <v>1</v>
      </c>
      <c r="C178" s="156">
        <v>41</v>
      </c>
      <c r="D178" s="250" t="s">
        <v>186</v>
      </c>
      <c r="E178" s="235">
        <v>642015</v>
      </c>
      <c r="F178" s="235" t="s">
        <v>367</v>
      </c>
      <c r="G178" s="323"/>
      <c r="H178" s="323">
        <v>250</v>
      </c>
      <c r="I178" s="321">
        <f t="shared" si="2"/>
        <v>250</v>
      </c>
    </row>
    <row r="179" spans="1:9" ht="18.75">
      <c r="A179" s="280">
        <v>7</v>
      </c>
      <c r="B179" s="280">
        <v>2</v>
      </c>
      <c r="C179" s="290"/>
      <c r="D179" s="291"/>
      <c r="E179" s="293"/>
      <c r="F179" s="293" t="s">
        <v>320</v>
      </c>
      <c r="G179" s="329">
        <f>SUM(G180:G193)</f>
        <v>15442</v>
      </c>
      <c r="H179" s="329">
        <f>SUM(H180:H193)</f>
        <v>739</v>
      </c>
      <c r="I179" s="319">
        <f t="shared" si="2"/>
        <v>16181</v>
      </c>
    </row>
    <row r="180" spans="1:9" ht="18.75">
      <c r="A180" s="154">
        <v>7</v>
      </c>
      <c r="B180" s="154">
        <v>2</v>
      </c>
      <c r="C180" s="156">
        <v>41</v>
      </c>
      <c r="D180" s="250" t="s">
        <v>279</v>
      </c>
      <c r="E180" s="235">
        <v>61</v>
      </c>
      <c r="F180" s="235" t="s">
        <v>122</v>
      </c>
      <c r="G180" s="323">
        <v>10874</v>
      </c>
      <c r="H180" s="323">
        <v>400</v>
      </c>
      <c r="I180" s="321">
        <f t="shared" si="2"/>
        <v>11274</v>
      </c>
    </row>
    <row r="181" spans="1:9" ht="18.75">
      <c r="A181" s="154">
        <v>7</v>
      </c>
      <c r="B181" s="154">
        <v>2</v>
      </c>
      <c r="C181" s="156">
        <v>41</v>
      </c>
      <c r="D181" s="250" t="s">
        <v>279</v>
      </c>
      <c r="E181" s="235">
        <v>62</v>
      </c>
      <c r="F181" s="235" t="s">
        <v>65</v>
      </c>
      <c r="G181" s="323">
        <v>3836</v>
      </c>
      <c r="H181" s="323">
        <v>139</v>
      </c>
      <c r="I181" s="321">
        <f t="shared" si="2"/>
        <v>3975</v>
      </c>
    </row>
    <row r="182" spans="1:9" ht="18.75">
      <c r="A182" s="154">
        <v>7</v>
      </c>
      <c r="B182" s="154">
        <v>2</v>
      </c>
      <c r="C182" s="156">
        <v>41</v>
      </c>
      <c r="D182" s="250" t="s">
        <v>279</v>
      </c>
      <c r="E182" s="235">
        <v>627</v>
      </c>
      <c r="F182" s="235" t="s">
        <v>81</v>
      </c>
      <c r="G182" s="323">
        <v>70</v>
      </c>
      <c r="H182" s="323"/>
      <c r="I182" s="321">
        <f t="shared" si="2"/>
        <v>70</v>
      </c>
    </row>
    <row r="183" spans="1:9" ht="18.75">
      <c r="A183" s="154">
        <v>7</v>
      </c>
      <c r="B183" s="154">
        <v>2</v>
      </c>
      <c r="C183" s="156">
        <v>41</v>
      </c>
      <c r="D183" s="250" t="s">
        <v>279</v>
      </c>
      <c r="E183" s="235">
        <v>632001</v>
      </c>
      <c r="F183" s="235" t="s">
        <v>123</v>
      </c>
      <c r="G183" s="323"/>
      <c r="H183" s="323"/>
      <c r="I183" s="321">
        <f t="shared" si="2"/>
        <v>0</v>
      </c>
    </row>
    <row r="184" spans="1:9" ht="18.75">
      <c r="A184" s="154">
        <v>7</v>
      </c>
      <c r="B184" s="154">
        <v>2</v>
      </c>
      <c r="C184" s="156">
        <v>41</v>
      </c>
      <c r="D184" s="250" t="s">
        <v>279</v>
      </c>
      <c r="E184" s="235">
        <v>632</v>
      </c>
      <c r="F184" s="235" t="s">
        <v>129</v>
      </c>
      <c r="G184" s="323">
        <v>10</v>
      </c>
      <c r="H184" s="323"/>
      <c r="I184" s="321">
        <f t="shared" si="2"/>
        <v>10</v>
      </c>
    </row>
    <row r="185" spans="1:9" ht="18.75">
      <c r="A185" s="154">
        <v>7</v>
      </c>
      <c r="B185" s="154">
        <v>2</v>
      </c>
      <c r="C185" s="156">
        <v>41</v>
      </c>
      <c r="D185" s="250" t="s">
        <v>279</v>
      </c>
      <c r="E185" s="235">
        <v>631001</v>
      </c>
      <c r="F185" s="235" t="s">
        <v>141</v>
      </c>
      <c r="G185" s="323">
        <v>0</v>
      </c>
      <c r="H185" s="323"/>
      <c r="I185" s="321">
        <f t="shared" si="2"/>
        <v>0</v>
      </c>
    </row>
    <row r="186" spans="1:9" ht="18.75">
      <c r="A186" s="154">
        <v>7</v>
      </c>
      <c r="B186" s="154">
        <v>2</v>
      </c>
      <c r="C186" s="156">
        <v>41</v>
      </c>
      <c r="D186" s="250" t="s">
        <v>279</v>
      </c>
      <c r="E186" s="235">
        <v>633006</v>
      </c>
      <c r="F186" s="235" t="s">
        <v>140</v>
      </c>
      <c r="G186" s="323">
        <v>290</v>
      </c>
      <c r="H186" s="323"/>
      <c r="I186" s="321">
        <f t="shared" si="2"/>
        <v>290</v>
      </c>
    </row>
    <row r="187" spans="1:9" ht="18.75">
      <c r="A187" s="154">
        <v>7</v>
      </c>
      <c r="B187" s="154">
        <v>2</v>
      </c>
      <c r="C187" s="156">
        <v>41</v>
      </c>
      <c r="D187" s="250" t="s">
        <v>279</v>
      </c>
      <c r="E187" s="235">
        <v>633010</v>
      </c>
      <c r="F187" s="235" t="s">
        <v>160</v>
      </c>
      <c r="G187" s="323">
        <v>50</v>
      </c>
      <c r="H187" s="323"/>
      <c r="I187" s="321">
        <f t="shared" si="2"/>
        <v>50</v>
      </c>
    </row>
    <row r="188" spans="1:9" ht="18.75">
      <c r="A188" s="154">
        <v>7</v>
      </c>
      <c r="B188" s="154">
        <v>2</v>
      </c>
      <c r="C188" s="156">
        <v>41</v>
      </c>
      <c r="D188" s="250" t="s">
        <v>279</v>
      </c>
      <c r="E188" s="235">
        <v>633013</v>
      </c>
      <c r="F188" s="235" t="s">
        <v>3</v>
      </c>
      <c r="G188" s="323">
        <v>42</v>
      </c>
      <c r="H188" s="323"/>
      <c r="I188" s="321">
        <f t="shared" si="2"/>
        <v>42</v>
      </c>
    </row>
    <row r="189" spans="1:9" ht="18.75">
      <c r="A189" s="154">
        <v>7</v>
      </c>
      <c r="B189" s="154">
        <v>2</v>
      </c>
      <c r="C189" s="156">
        <v>41</v>
      </c>
      <c r="D189" s="250" t="s">
        <v>279</v>
      </c>
      <c r="E189" s="235">
        <v>635006</v>
      </c>
      <c r="F189" s="235" t="s">
        <v>142</v>
      </c>
      <c r="G189" s="323">
        <v>0</v>
      </c>
      <c r="H189" s="323"/>
      <c r="I189" s="321">
        <f t="shared" si="2"/>
        <v>0</v>
      </c>
    </row>
    <row r="190" spans="1:9" ht="18.75">
      <c r="A190" s="154">
        <v>7</v>
      </c>
      <c r="B190" s="154">
        <v>2</v>
      </c>
      <c r="C190" s="156">
        <v>41</v>
      </c>
      <c r="D190" s="250" t="s">
        <v>279</v>
      </c>
      <c r="E190" s="235">
        <v>637004</v>
      </c>
      <c r="F190" s="235" t="s">
        <v>79</v>
      </c>
      <c r="G190" s="323">
        <v>0</v>
      </c>
      <c r="H190" s="342">
        <v>200</v>
      </c>
      <c r="I190" s="321">
        <f t="shared" si="2"/>
        <v>200</v>
      </c>
    </row>
    <row r="191" spans="1:9" ht="18.75">
      <c r="A191" s="154">
        <v>7</v>
      </c>
      <c r="B191" s="154">
        <v>2</v>
      </c>
      <c r="C191" s="156">
        <v>41</v>
      </c>
      <c r="D191" s="250" t="s">
        <v>279</v>
      </c>
      <c r="E191" s="235">
        <v>637016</v>
      </c>
      <c r="F191" s="235" t="s">
        <v>137</v>
      </c>
      <c r="G191" s="323">
        <v>150</v>
      </c>
      <c r="H191" s="323"/>
      <c r="I191" s="321">
        <f t="shared" si="2"/>
        <v>150</v>
      </c>
    </row>
    <row r="192" spans="1:9" ht="18.75">
      <c r="A192" s="154">
        <v>7</v>
      </c>
      <c r="B192" s="154">
        <v>2</v>
      </c>
      <c r="C192" s="156">
        <v>41</v>
      </c>
      <c r="D192" s="250" t="s">
        <v>279</v>
      </c>
      <c r="E192" s="235">
        <v>642015</v>
      </c>
      <c r="F192" s="235" t="s">
        <v>11</v>
      </c>
      <c r="G192" s="323">
        <v>120</v>
      </c>
      <c r="H192" s="323"/>
      <c r="I192" s="321">
        <f t="shared" si="2"/>
        <v>120</v>
      </c>
    </row>
    <row r="193" spans="1:9" ht="18.75">
      <c r="A193" s="154">
        <v>7</v>
      </c>
      <c r="B193" s="154">
        <v>2</v>
      </c>
      <c r="C193" s="156">
        <v>41</v>
      </c>
      <c r="D193" s="250" t="s">
        <v>279</v>
      </c>
      <c r="E193" s="235">
        <v>624026</v>
      </c>
      <c r="F193" s="235" t="s">
        <v>143</v>
      </c>
      <c r="G193" s="323">
        <v>0</v>
      </c>
      <c r="H193" s="323"/>
      <c r="I193" s="321">
        <f t="shared" si="2"/>
        <v>0</v>
      </c>
    </row>
    <row r="194" spans="1:9" ht="18.75">
      <c r="A194" s="280">
        <v>7</v>
      </c>
      <c r="B194" s="280">
        <v>5</v>
      </c>
      <c r="C194" s="290"/>
      <c r="D194" s="291"/>
      <c r="E194" s="293"/>
      <c r="F194" s="293" t="s">
        <v>321</v>
      </c>
      <c r="G194" s="329">
        <f>SUM(G195:G223)</f>
        <v>67700</v>
      </c>
      <c r="H194" s="329">
        <f>SUM(H195:H223)</f>
        <v>0</v>
      </c>
      <c r="I194" s="319">
        <f t="shared" si="2"/>
        <v>67700</v>
      </c>
    </row>
    <row r="195" spans="1:9" ht="18.75">
      <c r="A195" s="154">
        <v>7</v>
      </c>
      <c r="B195" s="154">
        <v>5</v>
      </c>
      <c r="C195" s="156">
        <v>111</v>
      </c>
      <c r="D195" s="250" t="s">
        <v>187</v>
      </c>
      <c r="E195" s="235">
        <v>611</v>
      </c>
      <c r="F195" s="235" t="s">
        <v>250</v>
      </c>
      <c r="G195" s="323">
        <v>29700</v>
      </c>
      <c r="H195" s="323"/>
      <c r="I195" s="321">
        <f t="shared" si="2"/>
        <v>29700</v>
      </c>
    </row>
    <row r="196" spans="1:9" ht="18.75">
      <c r="A196" s="154">
        <v>7</v>
      </c>
      <c r="B196" s="154">
        <v>5</v>
      </c>
      <c r="C196" s="156">
        <v>111</v>
      </c>
      <c r="D196" s="250" t="s">
        <v>187</v>
      </c>
      <c r="E196" s="235">
        <v>612</v>
      </c>
      <c r="F196" s="235" t="s">
        <v>251</v>
      </c>
      <c r="G196" s="323">
        <v>2500</v>
      </c>
      <c r="H196" s="323"/>
      <c r="I196" s="321">
        <f t="shared" si="2"/>
        <v>2500</v>
      </c>
    </row>
    <row r="197" spans="1:9" ht="18.75">
      <c r="A197" s="154">
        <v>7</v>
      </c>
      <c r="B197" s="154">
        <v>5</v>
      </c>
      <c r="C197" s="156">
        <v>111</v>
      </c>
      <c r="D197" s="250" t="s">
        <v>187</v>
      </c>
      <c r="E197" s="235">
        <v>614</v>
      </c>
      <c r="F197" s="235" t="s">
        <v>252</v>
      </c>
      <c r="G197" s="323">
        <v>3300</v>
      </c>
      <c r="H197" s="323"/>
      <c r="I197" s="321">
        <f t="shared" si="2"/>
        <v>3300</v>
      </c>
    </row>
    <row r="198" spans="1:9" ht="18.75">
      <c r="A198" s="154">
        <v>7</v>
      </c>
      <c r="B198" s="154">
        <v>5</v>
      </c>
      <c r="C198" s="156">
        <v>111</v>
      </c>
      <c r="D198" s="250" t="s">
        <v>187</v>
      </c>
      <c r="E198" s="235">
        <v>62</v>
      </c>
      <c r="F198" s="235" t="s">
        <v>65</v>
      </c>
      <c r="G198" s="323">
        <v>12410</v>
      </c>
      <c r="H198" s="323"/>
      <c r="I198" s="321">
        <f t="shared" si="2"/>
        <v>12410</v>
      </c>
    </row>
    <row r="199" spans="1:9" ht="18.75">
      <c r="A199" s="154">
        <v>7</v>
      </c>
      <c r="B199" s="154">
        <v>5</v>
      </c>
      <c r="C199" s="156">
        <v>41</v>
      </c>
      <c r="D199" s="250" t="s">
        <v>187</v>
      </c>
      <c r="E199" s="235">
        <v>633</v>
      </c>
      <c r="F199" s="235" t="s">
        <v>81</v>
      </c>
      <c r="G199" s="323"/>
      <c r="H199" s="323"/>
      <c r="I199" s="321">
        <f t="shared" si="2"/>
        <v>0</v>
      </c>
    </row>
    <row r="200" spans="1:9" ht="18.75">
      <c r="A200" s="154">
        <v>7</v>
      </c>
      <c r="B200" s="154">
        <v>5</v>
      </c>
      <c r="C200" s="156">
        <v>111</v>
      </c>
      <c r="D200" s="250" t="s">
        <v>187</v>
      </c>
      <c r="E200" s="235">
        <v>632</v>
      </c>
      <c r="F200" s="235" t="s">
        <v>128</v>
      </c>
      <c r="G200" s="323">
        <v>10000</v>
      </c>
      <c r="H200" s="323"/>
      <c r="I200" s="321">
        <f t="shared" si="2"/>
        <v>10000</v>
      </c>
    </row>
    <row r="201" spans="1:9" ht="18.75">
      <c r="A201" s="154">
        <v>7</v>
      </c>
      <c r="B201" s="154">
        <v>5</v>
      </c>
      <c r="C201" s="156">
        <v>111</v>
      </c>
      <c r="D201" s="250" t="s">
        <v>187</v>
      </c>
      <c r="E201" s="235">
        <v>632003</v>
      </c>
      <c r="F201" s="235" t="s">
        <v>129</v>
      </c>
      <c r="G201" s="323">
        <v>100</v>
      </c>
      <c r="H201" s="323"/>
      <c r="I201" s="321">
        <f t="shared" si="2"/>
        <v>100</v>
      </c>
    </row>
    <row r="202" spans="1:9" ht="18.75">
      <c r="A202" s="154">
        <v>7</v>
      </c>
      <c r="B202" s="154">
        <v>5</v>
      </c>
      <c r="C202" s="156">
        <v>41</v>
      </c>
      <c r="D202" s="250" t="s">
        <v>187</v>
      </c>
      <c r="E202" s="235">
        <v>632003</v>
      </c>
      <c r="F202" s="235" t="s">
        <v>129</v>
      </c>
      <c r="G202" s="323">
        <v>190</v>
      </c>
      <c r="H202" s="323"/>
      <c r="I202" s="321">
        <f t="shared" si="2"/>
        <v>190</v>
      </c>
    </row>
    <row r="203" spans="1:9" ht="18.75">
      <c r="A203" s="154">
        <v>7</v>
      </c>
      <c r="B203" s="154">
        <v>5</v>
      </c>
      <c r="C203" s="156">
        <v>111</v>
      </c>
      <c r="D203" s="250" t="s">
        <v>187</v>
      </c>
      <c r="E203" s="235">
        <v>633006</v>
      </c>
      <c r="F203" s="235" t="s">
        <v>1</v>
      </c>
      <c r="G203" s="323">
        <v>1465</v>
      </c>
      <c r="H203" s="323"/>
      <c r="I203" s="321">
        <f t="shared" si="2"/>
        <v>1465</v>
      </c>
    </row>
    <row r="204" spans="1:9" ht="18.75">
      <c r="A204" s="154">
        <v>7</v>
      </c>
      <c r="B204" s="154">
        <v>5</v>
      </c>
      <c r="C204" s="156">
        <v>41</v>
      </c>
      <c r="D204" s="250" t="s">
        <v>187</v>
      </c>
      <c r="E204" s="235">
        <v>633006</v>
      </c>
      <c r="F204" s="235" t="s">
        <v>130</v>
      </c>
      <c r="G204" s="323">
        <v>350</v>
      </c>
      <c r="H204" s="323"/>
      <c r="I204" s="321">
        <f t="shared" si="2"/>
        <v>350</v>
      </c>
    </row>
    <row r="205" spans="1:9" ht="18.75">
      <c r="A205" s="154">
        <v>7</v>
      </c>
      <c r="B205" s="154">
        <v>5</v>
      </c>
      <c r="C205" s="156">
        <v>111</v>
      </c>
      <c r="D205" s="250" t="s">
        <v>187</v>
      </c>
      <c r="E205" s="235">
        <v>633001</v>
      </c>
      <c r="F205" s="235" t="s">
        <v>131</v>
      </c>
      <c r="G205" s="323">
        <v>476</v>
      </c>
      <c r="H205" s="323"/>
      <c r="I205" s="321">
        <f t="shared" si="2"/>
        <v>476</v>
      </c>
    </row>
    <row r="206" spans="1:9" ht="18.75">
      <c r="A206" s="154">
        <v>7</v>
      </c>
      <c r="B206" s="154">
        <v>5</v>
      </c>
      <c r="C206" s="156">
        <v>111</v>
      </c>
      <c r="D206" s="250" t="s">
        <v>187</v>
      </c>
      <c r="E206" s="235">
        <v>633002</v>
      </c>
      <c r="F206" s="235" t="s">
        <v>218</v>
      </c>
      <c r="G206" s="323">
        <v>350</v>
      </c>
      <c r="H206" s="323"/>
      <c r="I206" s="321">
        <f aca="true" t="shared" si="3" ref="I206:I271">SUM(G206:H206)</f>
        <v>350</v>
      </c>
    </row>
    <row r="207" spans="1:9" ht="18.75">
      <c r="A207" s="154">
        <v>7</v>
      </c>
      <c r="B207" s="154">
        <v>5</v>
      </c>
      <c r="C207" s="156">
        <v>41</v>
      </c>
      <c r="D207" s="250" t="s">
        <v>187</v>
      </c>
      <c r="E207" s="235">
        <v>633009</v>
      </c>
      <c r="F207" s="235" t="s">
        <v>2</v>
      </c>
      <c r="G207" s="323">
        <v>100</v>
      </c>
      <c r="H207" s="323"/>
      <c r="I207" s="321">
        <f t="shared" si="3"/>
        <v>100</v>
      </c>
    </row>
    <row r="208" spans="1:9" ht="18.75">
      <c r="A208" s="154">
        <v>7</v>
      </c>
      <c r="B208" s="154">
        <v>5</v>
      </c>
      <c r="C208" s="156">
        <v>111</v>
      </c>
      <c r="D208" s="250" t="s">
        <v>187</v>
      </c>
      <c r="E208" s="234" t="s">
        <v>257</v>
      </c>
      <c r="F208" s="235" t="s">
        <v>256</v>
      </c>
      <c r="G208" s="323">
        <v>1750</v>
      </c>
      <c r="H208" s="323"/>
      <c r="I208" s="321">
        <f t="shared" si="3"/>
        <v>1750</v>
      </c>
    </row>
    <row r="209" spans="1:9" ht="18.75">
      <c r="A209" s="154">
        <v>7</v>
      </c>
      <c r="B209" s="154">
        <v>5</v>
      </c>
      <c r="C209" s="156">
        <v>111</v>
      </c>
      <c r="D209" s="250" t="s">
        <v>187</v>
      </c>
      <c r="E209" s="234">
        <v>635002</v>
      </c>
      <c r="F209" s="235" t="s">
        <v>258</v>
      </c>
      <c r="G209" s="323">
        <v>85</v>
      </c>
      <c r="H209" s="323"/>
      <c r="I209" s="321">
        <f t="shared" si="3"/>
        <v>85</v>
      </c>
    </row>
    <row r="210" spans="1:9" ht="18.75">
      <c r="A210" s="154">
        <v>7</v>
      </c>
      <c r="B210" s="154">
        <v>5</v>
      </c>
      <c r="C210" s="156">
        <v>111</v>
      </c>
      <c r="D210" s="250" t="s">
        <v>187</v>
      </c>
      <c r="E210" s="235">
        <v>637001</v>
      </c>
      <c r="F210" s="235" t="s">
        <v>132</v>
      </c>
      <c r="G210" s="323">
        <v>80</v>
      </c>
      <c r="H210" s="323"/>
      <c r="I210" s="321">
        <f t="shared" si="3"/>
        <v>80</v>
      </c>
    </row>
    <row r="211" spans="1:9" ht="18.75">
      <c r="A211" s="154">
        <v>7</v>
      </c>
      <c r="B211" s="154">
        <v>5</v>
      </c>
      <c r="C211" s="156">
        <v>41</v>
      </c>
      <c r="D211" s="250" t="s">
        <v>187</v>
      </c>
      <c r="E211" s="235">
        <v>637002</v>
      </c>
      <c r="F211" s="235" t="s">
        <v>173</v>
      </c>
      <c r="G211" s="323">
        <v>50</v>
      </c>
      <c r="H211" s="323"/>
      <c r="I211" s="321">
        <f t="shared" si="3"/>
        <v>50</v>
      </c>
    </row>
    <row r="212" spans="1:9" ht="18.75">
      <c r="A212" s="154">
        <v>7</v>
      </c>
      <c r="B212" s="154">
        <v>5</v>
      </c>
      <c r="C212" s="156">
        <v>111</v>
      </c>
      <c r="D212" s="250" t="s">
        <v>187</v>
      </c>
      <c r="E212" s="235">
        <v>637004</v>
      </c>
      <c r="F212" s="235" t="s">
        <v>133</v>
      </c>
      <c r="G212" s="323">
        <v>800</v>
      </c>
      <c r="H212" s="323"/>
      <c r="I212" s="321">
        <f t="shared" si="3"/>
        <v>800</v>
      </c>
    </row>
    <row r="213" spans="1:9" ht="18.75">
      <c r="A213" s="154">
        <v>7</v>
      </c>
      <c r="B213" s="154">
        <v>5</v>
      </c>
      <c r="C213" s="156">
        <v>41</v>
      </c>
      <c r="D213" s="250" t="s">
        <v>187</v>
      </c>
      <c r="E213" s="235">
        <v>637002</v>
      </c>
      <c r="F213" s="235" t="s">
        <v>134</v>
      </c>
      <c r="G213" s="323">
        <v>0</v>
      </c>
      <c r="H213" s="323"/>
      <c r="I213" s="321">
        <f t="shared" si="3"/>
        <v>0</v>
      </c>
    </row>
    <row r="214" spans="1:9" ht="18.75">
      <c r="A214" s="154">
        <v>7</v>
      </c>
      <c r="B214" s="154">
        <v>5</v>
      </c>
      <c r="C214" s="156">
        <v>41</v>
      </c>
      <c r="D214" s="250" t="s">
        <v>187</v>
      </c>
      <c r="E214" s="235">
        <v>637004</v>
      </c>
      <c r="F214" s="235" t="s">
        <v>79</v>
      </c>
      <c r="G214" s="323">
        <v>0</v>
      </c>
      <c r="H214" s="323"/>
      <c r="I214" s="321">
        <f t="shared" si="3"/>
        <v>0</v>
      </c>
    </row>
    <row r="215" spans="1:11" ht="18.75">
      <c r="A215" s="154">
        <v>7</v>
      </c>
      <c r="B215" s="154">
        <v>5</v>
      </c>
      <c r="C215" s="156">
        <v>41</v>
      </c>
      <c r="D215" s="250" t="s">
        <v>187</v>
      </c>
      <c r="E215" s="235">
        <v>637007</v>
      </c>
      <c r="F215" s="235" t="s">
        <v>135</v>
      </c>
      <c r="G215" s="323">
        <v>710</v>
      </c>
      <c r="H215" s="323"/>
      <c r="I215" s="321">
        <f t="shared" si="3"/>
        <v>710</v>
      </c>
      <c r="J215" s="359">
        <v>111</v>
      </c>
      <c r="K215" s="359">
        <v>642014</v>
      </c>
    </row>
    <row r="216" spans="1:11" ht="18.75">
      <c r="A216" s="154">
        <v>7</v>
      </c>
      <c r="B216" s="154">
        <v>5</v>
      </c>
      <c r="C216" s="156">
        <v>41</v>
      </c>
      <c r="D216" s="250" t="s">
        <v>187</v>
      </c>
      <c r="E216" s="235">
        <v>637012</v>
      </c>
      <c r="F216" s="235" t="s">
        <v>154</v>
      </c>
      <c r="G216" s="323">
        <v>0</v>
      </c>
      <c r="H216" s="323"/>
      <c r="I216" s="321">
        <f t="shared" si="3"/>
        <v>0</v>
      </c>
      <c r="J216" s="359"/>
      <c r="K216" s="359" t="s">
        <v>379</v>
      </c>
    </row>
    <row r="217" spans="1:9" ht="18.75">
      <c r="A217" s="154">
        <v>7</v>
      </c>
      <c r="B217" s="154">
        <v>5</v>
      </c>
      <c r="C217" s="156">
        <v>111</v>
      </c>
      <c r="D217" s="250" t="s">
        <v>187</v>
      </c>
      <c r="E217" s="235">
        <v>637015</v>
      </c>
      <c r="F217" s="235" t="s">
        <v>136</v>
      </c>
      <c r="G217" s="323">
        <v>160</v>
      </c>
      <c r="H217" s="323"/>
      <c r="I217" s="321">
        <f t="shared" si="3"/>
        <v>160</v>
      </c>
    </row>
    <row r="218" spans="1:9" ht="18.75">
      <c r="A218" s="154">
        <v>7</v>
      </c>
      <c r="B218" s="154">
        <v>5</v>
      </c>
      <c r="C218" s="156">
        <v>111</v>
      </c>
      <c r="D218" s="250" t="s">
        <v>187</v>
      </c>
      <c r="E218" s="235">
        <v>637016</v>
      </c>
      <c r="F218" s="235" t="s">
        <v>137</v>
      </c>
      <c r="G218" s="323">
        <v>400</v>
      </c>
      <c r="H218" s="323"/>
      <c r="I218" s="321">
        <f t="shared" si="3"/>
        <v>400</v>
      </c>
    </row>
    <row r="219" spans="1:9" ht="18.75">
      <c r="A219" s="154">
        <v>7</v>
      </c>
      <c r="B219" s="154">
        <v>5</v>
      </c>
      <c r="C219" s="156">
        <v>41</v>
      </c>
      <c r="D219" s="250" t="s">
        <v>187</v>
      </c>
      <c r="E219" s="235">
        <v>642013</v>
      </c>
      <c r="F219" s="235" t="s">
        <v>172</v>
      </c>
      <c r="G219" s="323">
        <v>0</v>
      </c>
      <c r="H219" s="323"/>
      <c r="I219" s="321">
        <f t="shared" si="3"/>
        <v>0</v>
      </c>
    </row>
    <row r="220" spans="1:9" ht="18.75">
      <c r="A220" s="154">
        <v>7</v>
      </c>
      <c r="B220" s="154">
        <v>5</v>
      </c>
      <c r="C220" s="156" t="s">
        <v>249</v>
      </c>
      <c r="D220" s="250" t="s">
        <v>187</v>
      </c>
      <c r="E220" s="235">
        <v>642014</v>
      </c>
      <c r="F220" s="235" t="s">
        <v>219</v>
      </c>
      <c r="G220" s="323">
        <v>24</v>
      </c>
      <c r="H220" s="323"/>
      <c r="I220" s="321">
        <f t="shared" si="3"/>
        <v>24</v>
      </c>
    </row>
    <row r="221" spans="1:9" ht="18.75">
      <c r="A221" s="154">
        <v>7</v>
      </c>
      <c r="B221" s="154">
        <v>5</v>
      </c>
      <c r="C221" s="156">
        <v>111</v>
      </c>
      <c r="D221" s="250" t="s">
        <v>187</v>
      </c>
      <c r="E221" s="235">
        <v>642015</v>
      </c>
      <c r="F221" s="235" t="s">
        <v>11</v>
      </c>
      <c r="G221" s="323">
        <v>200</v>
      </c>
      <c r="H221" s="323"/>
      <c r="I221" s="321">
        <f t="shared" si="3"/>
        <v>200</v>
      </c>
    </row>
    <row r="222" spans="1:9" ht="18.75">
      <c r="A222" s="154">
        <v>7</v>
      </c>
      <c r="B222" s="154">
        <v>5</v>
      </c>
      <c r="C222" s="156">
        <v>111</v>
      </c>
      <c r="D222" s="250" t="s">
        <v>187</v>
      </c>
      <c r="E222" s="235">
        <v>652026</v>
      </c>
      <c r="F222" s="235" t="s">
        <v>138</v>
      </c>
      <c r="G222" s="323">
        <v>2100</v>
      </c>
      <c r="H222" s="323"/>
      <c r="I222" s="321">
        <f t="shared" si="3"/>
        <v>2100</v>
      </c>
    </row>
    <row r="223" spans="1:9" ht="18.75">
      <c r="A223" s="154">
        <v>7</v>
      </c>
      <c r="B223" s="154">
        <v>5</v>
      </c>
      <c r="C223" s="156">
        <v>41</v>
      </c>
      <c r="D223" s="250" t="s">
        <v>187</v>
      </c>
      <c r="E223" s="235">
        <v>652026</v>
      </c>
      <c r="F223" s="235" t="s">
        <v>138</v>
      </c>
      <c r="G223" s="323">
        <v>400</v>
      </c>
      <c r="H223" s="323"/>
      <c r="I223" s="321">
        <f t="shared" si="3"/>
        <v>400</v>
      </c>
    </row>
    <row r="224" spans="1:9" ht="18.75">
      <c r="A224" s="280">
        <v>7</v>
      </c>
      <c r="B224" s="280">
        <v>6</v>
      </c>
      <c r="C224" s="290"/>
      <c r="D224" s="291"/>
      <c r="E224" s="293"/>
      <c r="F224" s="293" t="s">
        <v>322</v>
      </c>
      <c r="G224" s="329">
        <f>SUM(G225:G229)</f>
        <v>8540</v>
      </c>
      <c r="H224" s="329">
        <f>SUM(H225:H229)</f>
        <v>279</v>
      </c>
      <c r="I224" s="319">
        <f t="shared" si="3"/>
        <v>8819</v>
      </c>
    </row>
    <row r="225" spans="1:9" ht="18.75">
      <c r="A225" s="154">
        <v>7</v>
      </c>
      <c r="B225" s="154">
        <v>6</v>
      </c>
      <c r="C225" s="156">
        <v>41</v>
      </c>
      <c r="D225" s="250" t="s">
        <v>187</v>
      </c>
      <c r="E225" s="235">
        <v>61</v>
      </c>
      <c r="F225" s="235" t="s">
        <v>139</v>
      </c>
      <c r="G225" s="323">
        <v>6000</v>
      </c>
      <c r="H225" s="323">
        <v>207</v>
      </c>
      <c r="I225" s="321">
        <f t="shared" si="3"/>
        <v>6207</v>
      </c>
    </row>
    <row r="226" spans="1:9" ht="18.75">
      <c r="A226" s="154">
        <v>7</v>
      </c>
      <c r="B226" s="154">
        <v>6</v>
      </c>
      <c r="C226" s="156">
        <v>41</v>
      </c>
      <c r="D226" s="250" t="s">
        <v>187</v>
      </c>
      <c r="E226" s="235">
        <v>62</v>
      </c>
      <c r="F226" s="235" t="s">
        <v>65</v>
      </c>
      <c r="G226" s="323">
        <v>2100</v>
      </c>
      <c r="H226" s="323">
        <v>72</v>
      </c>
      <c r="I226" s="321">
        <f t="shared" si="3"/>
        <v>2172</v>
      </c>
    </row>
    <row r="227" spans="1:9" ht="18.75">
      <c r="A227" s="154">
        <v>7</v>
      </c>
      <c r="B227" s="154">
        <v>6</v>
      </c>
      <c r="C227" s="156">
        <v>41</v>
      </c>
      <c r="D227" s="250" t="s">
        <v>187</v>
      </c>
      <c r="E227" s="235">
        <v>633006</v>
      </c>
      <c r="F227" s="235" t="s">
        <v>140</v>
      </c>
      <c r="G227" s="323">
        <v>290</v>
      </c>
      <c r="H227" s="323"/>
      <c r="I227" s="321">
        <f t="shared" si="3"/>
        <v>290</v>
      </c>
    </row>
    <row r="228" spans="1:9" ht="18.75">
      <c r="A228" s="154">
        <v>7</v>
      </c>
      <c r="B228" s="154">
        <v>6</v>
      </c>
      <c r="C228" s="156">
        <v>41</v>
      </c>
      <c r="D228" s="250" t="s">
        <v>187</v>
      </c>
      <c r="E228" s="235">
        <v>637002</v>
      </c>
      <c r="F228" s="235" t="s">
        <v>173</v>
      </c>
      <c r="G228" s="323">
        <v>70</v>
      </c>
      <c r="H228" s="323"/>
      <c r="I228" s="321">
        <f t="shared" si="3"/>
        <v>70</v>
      </c>
    </row>
    <row r="229" spans="1:9" ht="18.75">
      <c r="A229" s="154">
        <v>7</v>
      </c>
      <c r="B229" s="154">
        <v>6</v>
      </c>
      <c r="C229" s="156">
        <v>41</v>
      </c>
      <c r="D229" s="250" t="s">
        <v>187</v>
      </c>
      <c r="E229" s="235">
        <v>637016</v>
      </c>
      <c r="F229" s="235" t="s">
        <v>137</v>
      </c>
      <c r="G229" s="323">
        <v>80</v>
      </c>
      <c r="H229" s="323"/>
      <c r="I229" s="321">
        <f t="shared" si="3"/>
        <v>80</v>
      </c>
    </row>
    <row r="230" spans="1:9" ht="18.75">
      <c r="A230" s="258">
        <v>8</v>
      </c>
      <c r="B230" s="272"/>
      <c r="C230" s="255"/>
      <c r="D230" s="256"/>
      <c r="E230" s="260"/>
      <c r="F230" s="258" t="s">
        <v>280</v>
      </c>
      <c r="G230" s="326">
        <f>SUM(G231+G233)</f>
        <v>12550</v>
      </c>
      <c r="H230" s="326">
        <f>SUM(H231+H233)</f>
        <v>0</v>
      </c>
      <c r="I230" s="327">
        <f t="shared" si="3"/>
        <v>12550</v>
      </c>
    </row>
    <row r="231" spans="1:9" ht="18.75">
      <c r="A231" s="296">
        <v>8</v>
      </c>
      <c r="B231" s="280">
        <v>1</v>
      </c>
      <c r="C231" s="297"/>
      <c r="D231" s="291"/>
      <c r="E231" s="298"/>
      <c r="F231" s="293" t="s">
        <v>323</v>
      </c>
      <c r="G231" s="329">
        <f>SUM(G232)</f>
        <v>8000</v>
      </c>
      <c r="H231" s="329">
        <f>SUM(H232)</f>
        <v>0</v>
      </c>
      <c r="I231" s="319">
        <f t="shared" si="3"/>
        <v>8000</v>
      </c>
    </row>
    <row r="232" spans="1:9" ht="18.75">
      <c r="A232" s="154">
        <v>8</v>
      </c>
      <c r="B232" s="154">
        <v>1</v>
      </c>
      <c r="C232" s="233">
        <v>41</v>
      </c>
      <c r="D232" s="250" t="s">
        <v>234</v>
      </c>
      <c r="E232" s="117">
        <v>642001</v>
      </c>
      <c r="F232" s="235" t="s">
        <v>281</v>
      </c>
      <c r="G232" s="330">
        <v>8000</v>
      </c>
      <c r="H232" s="330"/>
      <c r="I232" s="321">
        <f t="shared" si="3"/>
        <v>8000</v>
      </c>
    </row>
    <row r="233" spans="1:9" ht="18.75">
      <c r="A233" s="280">
        <v>8</v>
      </c>
      <c r="B233" s="280">
        <v>2</v>
      </c>
      <c r="C233" s="297"/>
      <c r="D233" s="291"/>
      <c r="E233" s="298"/>
      <c r="F233" s="293" t="s">
        <v>324</v>
      </c>
      <c r="G233" s="329">
        <f>SUM(G234:G242)</f>
        <v>4550</v>
      </c>
      <c r="H233" s="329">
        <f>SUM(H234:H242)</f>
        <v>0</v>
      </c>
      <c r="I233" s="319">
        <f t="shared" si="3"/>
        <v>4550</v>
      </c>
    </row>
    <row r="234" spans="1:9" ht="18.75">
      <c r="A234" s="154">
        <v>8</v>
      </c>
      <c r="B234" s="154">
        <v>2</v>
      </c>
      <c r="C234" s="156">
        <v>41</v>
      </c>
      <c r="D234" s="250" t="s">
        <v>185</v>
      </c>
      <c r="E234" s="102">
        <v>632001</v>
      </c>
      <c r="F234" s="235" t="s">
        <v>77</v>
      </c>
      <c r="G234" s="323">
        <v>3870</v>
      </c>
      <c r="H234" s="323"/>
      <c r="I234" s="321">
        <f t="shared" si="3"/>
        <v>3870</v>
      </c>
    </row>
    <row r="235" spans="1:9" ht="18.75">
      <c r="A235" s="154">
        <v>8</v>
      </c>
      <c r="B235" s="154">
        <v>2</v>
      </c>
      <c r="C235" s="155">
        <v>41</v>
      </c>
      <c r="D235" s="250" t="s">
        <v>185</v>
      </c>
      <c r="E235" s="101">
        <v>633006</v>
      </c>
      <c r="F235" s="81" t="s">
        <v>1</v>
      </c>
      <c r="G235" s="325">
        <v>200</v>
      </c>
      <c r="H235" s="325"/>
      <c r="I235" s="321">
        <f t="shared" si="3"/>
        <v>200</v>
      </c>
    </row>
    <row r="236" spans="1:9" ht="18.75">
      <c r="A236" s="154">
        <v>8</v>
      </c>
      <c r="B236" s="154">
        <v>2</v>
      </c>
      <c r="C236" s="155">
        <v>41</v>
      </c>
      <c r="D236" s="250" t="s">
        <v>185</v>
      </c>
      <c r="E236" s="101">
        <v>633015</v>
      </c>
      <c r="F236" s="81" t="s">
        <v>118</v>
      </c>
      <c r="G236" s="325">
        <v>180</v>
      </c>
      <c r="H236" s="325"/>
      <c r="I236" s="321">
        <f t="shared" si="3"/>
        <v>180</v>
      </c>
    </row>
    <row r="237" spans="1:9" ht="18.75">
      <c r="A237" s="154">
        <v>8</v>
      </c>
      <c r="B237" s="154">
        <v>2</v>
      </c>
      <c r="C237" s="155">
        <v>41</v>
      </c>
      <c r="D237" s="250" t="s">
        <v>185</v>
      </c>
      <c r="E237" s="101">
        <v>634001</v>
      </c>
      <c r="F237" s="81" t="s">
        <v>87</v>
      </c>
      <c r="G237" s="325">
        <v>0</v>
      </c>
      <c r="H237" s="325"/>
      <c r="I237" s="321">
        <f t="shared" si="3"/>
        <v>0</v>
      </c>
    </row>
    <row r="238" spans="1:9" ht="18.75">
      <c r="A238" s="154">
        <v>8</v>
      </c>
      <c r="B238" s="154">
        <v>2</v>
      </c>
      <c r="C238" s="155">
        <v>41</v>
      </c>
      <c r="D238" s="250" t="s">
        <v>185</v>
      </c>
      <c r="E238" s="101">
        <v>634002</v>
      </c>
      <c r="F238" s="81" t="s">
        <v>153</v>
      </c>
      <c r="G238" s="325">
        <v>0</v>
      </c>
      <c r="H238" s="325"/>
      <c r="I238" s="321">
        <f t="shared" si="3"/>
        <v>0</v>
      </c>
    </row>
    <row r="239" spans="1:9" ht="18.75">
      <c r="A239" s="154">
        <v>8</v>
      </c>
      <c r="B239" s="154">
        <v>2</v>
      </c>
      <c r="C239" s="155">
        <v>41</v>
      </c>
      <c r="D239" s="250" t="s">
        <v>185</v>
      </c>
      <c r="E239" s="101">
        <v>635004</v>
      </c>
      <c r="F239" s="81" t="s">
        <v>119</v>
      </c>
      <c r="G239" s="325">
        <v>0</v>
      </c>
      <c r="H239" s="325"/>
      <c r="I239" s="321">
        <f t="shared" si="3"/>
        <v>0</v>
      </c>
    </row>
    <row r="240" spans="1:9" ht="18.75">
      <c r="A240" s="154">
        <v>8</v>
      </c>
      <c r="B240" s="154">
        <v>2</v>
      </c>
      <c r="C240" s="155">
        <v>41</v>
      </c>
      <c r="D240" s="250" t="s">
        <v>185</v>
      </c>
      <c r="E240" s="101">
        <v>635006</v>
      </c>
      <c r="F240" s="81" t="s">
        <v>120</v>
      </c>
      <c r="G240" s="325">
        <v>0</v>
      </c>
      <c r="H240" s="325"/>
      <c r="I240" s="321">
        <f t="shared" si="3"/>
        <v>0</v>
      </c>
    </row>
    <row r="241" spans="1:9" ht="18.75">
      <c r="A241" s="154">
        <v>8</v>
      </c>
      <c r="B241" s="154">
        <v>2</v>
      </c>
      <c r="C241" s="155">
        <v>41</v>
      </c>
      <c r="D241" s="250" t="s">
        <v>185</v>
      </c>
      <c r="E241" s="101">
        <v>637002</v>
      </c>
      <c r="F241" s="81" t="s">
        <v>121</v>
      </c>
      <c r="G241" s="325">
        <v>300</v>
      </c>
      <c r="H241" s="325"/>
      <c r="I241" s="321">
        <f t="shared" si="3"/>
        <v>300</v>
      </c>
    </row>
    <row r="242" spans="1:9" ht="18.75">
      <c r="A242" s="154">
        <v>8</v>
      </c>
      <c r="B242" s="154">
        <v>2</v>
      </c>
      <c r="C242" s="155">
        <v>41</v>
      </c>
      <c r="D242" s="250" t="s">
        <v>185</v>
      </c>
      <c r="E242" s="101">
        <v>637004</v>
      </c>
      <c r="F242" s="81" t="s">
        <v>79</v>
      </c>
      <c r="G242" s="325">
        <v>0</v>
      </c>
      <c r="H242" s="325"/>
      <c r="I242" s="321">
        <f t="shared" si="3"/>
        <v>0</v>
      </c>
    </row>
    <row r="243" spans="1:9" ht="23.25" customHeight="1">
      <c r="A243" s="258">
        <v>9</v>
      </c>
      <c r="B243" s="272"/>
      <c r="C243" s="255"/>
      <c r="D243" s="256"/>
      <c r="E243" s="260"/>
      <c r="F243" s="258" t="s">
        <v>282</v>
      </c>
      <c r="G243" s="326">
        <f>SUM(G244+G255+G258+G260+G262+G264)</f>
        <v>29665</v>
      </c>
      <c r="H243" s="326">
        <f>SUM(H244+H255+H258+H260+H262+H264)</f>
        <v>2370</v>
      </c>
      <c r="I243" s="327">
        <f t="shared" si="3"/>
        <v>32035</v>
      </c>
    </row>
    <row r="244" spans="1:9" ht="15" customHeight="1">
      <c r="A244" s="296">
        <v>9</v>
      </c>
      <c r="B244" s="280">
        <v>1</v>
      </c>
      <c r="C244" s="297"/>
      <c r="D244" s="291"/>
      <c r="E244" s="298"/>
      <c r="F244" s="293" t="s">
        <v>325</v>
      </c>
      <c r="G244" s="329">
        <f>SUM(G245:G254)</f>
        <v>20565</v>
      </c>
      <c r="H244" s="329">
        <f>SUM(H245:H254)</f>
        <v>150</v>
      </c>
      <c r="I244" s="319">
        <f t="shared" si="3"/>
        <v>20715</v>
      </c>
    </row>
    <row r="245" spans="1:9" ht="18.75">
      <c r="A245" s="154">
        <v>9</v>
      </c>
      <c r="B245" s="154">
        <v>1</v>
      </c>
      <c r="C245" s="155">
        <v>41</v>
      </c>
      <c r="D245" s="253" t="s">
        <v>283</v>
      </c>
      <c r="E245" s="101">
        <v>633009</v>
      </c>
      <c r="F245" s="259" t="s">
        <v>2</v>
      </c>
      <c r="G245" s="322">
        <v>300</v>
      </c>
      <c r="H245" s="322"/>
      <c r="I245" s="321">
        <f t="shared" si="3"/>
        <v>300</v>
      </c>
    </row>
    <row r="246" spans="1:9" ht="18.75">
      <c r="A246" s="154">
        <v>9</v>
      </c>
      <c r="B246" s="154">
        <v>1</v>
      </c>
      <c r="C246" s="156">
        <v>41</v>
      </c>
      <c r="D246" s="250" t="s">
        <v>235</v>
      </c>
      <c r="E246" s="102">
        <v>632001</v>
      </c>
      <c r="F246" s="235" t="s">
        <v>77</v>
      </c>
      <c r="G246" s="323">
        <v>16100</v>
      </c>
      <c r="H246" s="323"/>
      <c r="I246" s="321">
        <f t="shared" si="3"/>
        <v>16100</v>
      </c>
    </row>
    <row r="247" spans="1:9" ht="18.75">
      <c r="A247" s="154">
        <v>9</v>
      </c>
      <c r="B247" s="154">
        <v>1</v>
      </c>
      <c r="C247" s="156">
        <v>41</v>
      </c>
      <c r="D247" s="250" t="s">
        <v>235</v>
      </c>
      <c r="E247" s="102">
        <v>632002</v>
      </c>
      <c r="F247" s="235" t="s">
        <v>14</v>
      </c>
      <c r="G247" s="323"/>
      <c r="H247" s="323"/>
      <c r="I247" s="321">
        <f t="shared" si="3"/>
        <v>0</v>
      </c>
    </row>
    <row r="248" spans="1:9" ht="18.75">
      <c r="A248" s="154">
        <v>9</v>
      </c>
      <c r="B248" s="154">
        <v>1</v>
      </c>
      <c r="C248" s="156">
        <v>41</v>
      </c>
      <c r="D248" s="250">
        <v>8205</v>
      </c>
      <c r="E248" s="102">
        <v>633001</v>
      </c>
      <c r="F248" s="235" t="s">
        <v>104</v>
      </c>
      <c r="G248" s="323"/>
      <c r="H248" s="323">
        <v>150</v>
      </c>
      <c r="I248" s="321">
        <f t="shared" si="3"/>
        <v>150</v>
      </c>
    </row>
    <row r="249" spans="1:9" ht="18.75">
      <c r="A249" s="154">
        <v>9</v>
      </c>
      <c r="B249" s="154">
        <v>1</v>
      </c>
      <c r="C249" s="156">
        <v>41</v>
      </c>
      <c r="D249" s="250" t="s">
        <v>235</v>
      </c>
      <c r="E249" s="102">
        <v>633006</v>
      </c>
      <c r="F249" s="235" t="s">
        <v>1</v>
      </c>
      <c r="G249" s="323">
        <v>3550</v>
      </c>
      <c r="H249" s="323"/>
      <c r="I249" s="321">
        <f t="shared" si="3"/>
        <v>3550</v>
      </c>
    </row>
    <row r="250" spans="1:9" ht="18.75">
      <c r="A250" s="154">
        <v>9</v>
      </c>
      <c r="B250" s="154">
        <v>1</v>
      </c>
      <c r="C250" s="155">
        <v>41</v>
      </c>
      <c r="D250" s="250" t="s">
        <v>235</v>
      </c>
      <c r="E250" s="101">
        <v>635004</v>
      </c>
      <c r="F250" s="81" t="s">
        <v>83</v>
      </c>
      <c r="G250" s="325"/>
      <c r="H250" s="325"/>
      <c r="I250" s="321">
        <f t="shared" si="3"/>
        <v>0</v>
      </c>
    </row>
    <row r="251" spans="1:9" ht="18.75">
      <c r="A251" s="154">
        <v>9</v>
      </c>
      <c r="B251" s="154">
        <v>1</v>
      </c>
      <c r="C251" s="155">
        <v>41</v>
      </c>
      <c r="D251" s="250" t="s">
        <v>235</v>
      </c>
      <c r="E251" s="101">
        <v>635006</v>
      </c>
      <c r="F251" s="81" t="s">
        <v>116</v>
      </c>
      <c r="G251" s="325">
        <v>200</v>
      </c>
      <c r="H251" s="325"/>
      <c r="I251" s="321">
        <f t="shared" si="3"/>
        <v>200</v>
      </c>
    </row>
    <row r="252" spans="1:9" ht="18.75">
      <c r="A252" s="154">
        <v>9</v>
      </c>
      <c r="B252" s="154">
        <v>1</v>
      </c>
      <c r="C252" s="155">
        <v>41</v>
      </c>
      <c r="D252" s="250" t="s">
        <v>235</v>
      </c>
      <c r="E252" s="101" t="s">
        <v>108</v>
      </c>
      <c r="F252" s="81" t="s">
        <v>69</v>
      </c>
      <c r="G252" s="325">
        <v>50</v>
      </c>
      <c r="H252" s="325"/>
      <c r="I252" s="321">
        <f t="shared" si="3"/>
        <v>50</v>
      </c>
    </row>
    <row r="253" spans="1:9" ht="18.75">
      <c r="A253" s="154">
        <v>9</v>
      </c>
      <c r="B253" s="154">
        <v>1</v>
      </c>
      <c r="C253" s="155">
        <v>41</v>
      </c>
      <c r="D253" s="250" t="s">
        <v>235</v>
      </c>
      <c r="E253" s="101" t="s">
        <v>106</v>
      </c>
      <c r="F253" s="81" t="s">
        <v>109</v>
      </c>
      <c r="G253" s="325">
        <v>200</v>
      </c>
      <c r="H253" s="325"/>
      <c r="I253" s="321">
        <f t="shared" si="3"/>
        <v>200</v>
      </c>
    </row>
    <row r="254" spans="1:9" ht="18.75">
      <c r="A254" s="154">
        <v>9</v>
      </c>
      <c r="B254" s="154">
        <v>1</v>
      </c>
      <c r="C254" s="155">
        <v>41</v>
      </c>
      <c r="D254" s="250" t="s">
        <v>235</v>
      </c>
      <c r="E254" s="101">
        <v>637005</v>
      </c>
      <c r="F254" s="81" t="s">
        <v>117</v>
      </c>
      <c r="G254" s="325">
        <v>165</v>
      </c>
      <c r="H254" s="325"/>
      <c r="I254" s="321">
        <f t="shared" si="3"/>
        <v>165</v>
      </c>
    </row>
    <row r="255" spans="1:9" ht="18.75">
      <c r="A255" s="280">
        <v>9</v>
      </c>
      <c r="B255" s="280">
        <v>2</v>
      </c>
      <c r="C255" s="290"/>
      <c r="D255" s="291"/>
      <c r="E255" s="298"/>
      <c r="F255" s="293" t="s">
        <v>326</v>
      </c>
      <c r="G255" s="329">
        <f>SUM(G256:G257)</f>
        <v>3100</v>
      </c>
      <c r="H255" s="329">
        <f>SUM(H256:H257)</f>
        <v>0</v>
      </c>
      <c r="I255" s="319">
        <f t="shared" si="3"/>
        <v>3100</v>
      </c>
    </row>
    <row r="256" spans="1:9" ht="18.75">
      <c r="A256" s="154">
        <v>9</v>
      </c>
      <c r="B256" s="154">
        <v>2</v>
      </c>
      <c r="C256" s="155">
        <v>41</v>
      </c>
      <c r="D256" s="250" t="s">
        <v>235</v>
      </c>
      <c r="E256" s="118">
        <v>637002</v>
      </c>
      <c r="F256" s="81" t="s">
        <v>284</v>
      </c>
      <c r="G256" s="325">
        <v>2900</v>
      </c>
      <c r="H256" s="325"/>
      <c r="I256" s="321">
        <f t="shared" si="3"/>
        <v>2900</v>
      </c>
    </row>
    <row r="257" spans="1:9" ht="18.75">
      <c r="A257" s="154">
        <v>9</v>
      </c>
      <c r="B257" s="154">
        <v>2</v>
      </c>
      <c r="C257" s="155">
        <v>41</v>
      </c>
      <c r="D257" s="250" t="s">
        <v>235</v>
      </c>
      <c r="E257" s="118">
        <v>637004</v>
      </c>
      <c r="F257" s="81" t="s">
        <v>284</v>
      </c>
      <c r="G257" s="325">
        <v>200</v>
      </c>
      <c r="H257" s="325"/>
      <c r="I257" s="321">
        <f t="shared" si="3"/>
        <v>200</v>
      </c>
    </row>
    <row r="258" spans="1:9" ht="18.75">
      <c r="A258" s="280">
        <v>9</v>
      </c>
      <c r="B258" s="280">
        <v>3</v>
      </c>
      <c r="C258" s="290"/>
      <c r="D258" s="291"/>
      <c r="E258" s="298"/>
      <c r="F258" s="293" t="s">
        <v>327</v>
      </c>
      <c r="G258" s="329">
        <f>SUM(G259)</f>
        <v>330</v>
      </c>
      <c r="H258" s="329">
        <f>SUM(H259)</f>
        <v>0</v>
      </c>
      <c r="I258" s="319">
        <f t="shared" si="3"/>
        <v>330</v>
      </c>
    </row>
    <row r="259" spans="1:9" ht="18.75">
      <c r="A259" s="154">
        <v>9</v>
      </c>
      <c r="B259" s="154">
        <v>3</v>
      </c>
      <c r="C259" s="155">
        <v>41</v>
      </c>
      <c r="D259" s="253" t="s">
        <v>234</v>
      </c>
      <c r="E259" s="118">
        <v>637002</v>
      </c>
      <c r="F259" s="81" t="s">
        <v>285</v>
      </c>
      <c r="G259" s="325">
        <v>330</v>
      </c>
      <c r="H259" s="325"/>
      <c r="I259" s="321">
        <f t="shared" si="3"/>
        <v>330</v>
      </c>
    </row>
    <row r="260" spans="1:9" ht="18.75">
      <c r="A260" s="280">
        <v>9</v>
      </c>
      <c r="B260" s="280">
        <v>4</v>
      </c>
      <c r="C260" s="290"/>
      <c r="D260" s="291"/>
      <c r="E260" s="298"/>
      <c r="F260" s="293" t="s">
        <v>328</v>
      </c>
      <c r="G260" s="329">
        <f>SUM(G261)</f>
        <v>330</v>
      </c>
      <c r="H260" s="329">
        <f>SUM(H261)</f>
        <v>0</v>
      </c>
      <c r="I260" s="319">
        <f t="shared" si="3"/>
        <v>330</v>
      </c>
    </row>
    <row r="261" spans="1:9" ht="18.75">
      <c r="A261" s="154">
        <v>9</v>
      </c>
      <c r="B261" s="154">
        <v>4</v>
      </c>
      <c r="C261" s="155">
        <v>41</v>
      </c>
      <c r="D261" s="253" t="s">
        <v>234</v>
      </c>
      <c r="E261" s="118">
        <v>637002</v>
      </c>
      <c r="F261" s="81" t="s">
        <v>286</v>
      </c>
      <c r="G261" s="325">
        <v>330</v>
      </c>
      <c r="H261" s="325"/>
      <c r="I261" s="321">
        <f t="shared" si="3"/>
        <v>330</v>
      </c>
    </row>
    <row r="262" spans="1:12" ht="18.75">
      <c r="A262" s="280">
        <v>9</v>
      </c>
      <c r="B262" s="280">
        <v>5</v>
      </c>
      <c r="C262" s="290"/>
      <c r="D262" s="291"/>
      <c r="E262" s="298"/>
      <c r="F262" s="293" t="s">
        <v>329</v>
      </c>
      <c r="G262" s="329">
        <f>SUM(G263)</f>
        <v>1830</v>
      </c>
      <c r="H262" s="329">
        <f>SUM(H263)</f>
        <v>0</v>
      </c>
      <c r="I262" s="319">
        <f t="shared" si="3"/>
        <v>1830</v>
      </c>
      <c r="L262" s="62"/>
    </row>
    <row r="263" spans="1:12" ht="18.75">
      <c r="A263" s="154">
        <v>9</v>
      </c>
      <c r="B263" s="154">
        <v>5</v>
      </c>
      <c r="C263" s="155">
        <v>41</v>
      </c>
      <c r="D263" s="253" t="s">
        <v>234</v>
      </c>
      <c r="E263" s="118">
        <v>642001</v>
      </c>
      <c r="F263" s="81" t="s">
        <v>288</v>
      </c>
      <c r="G263" s="325">
        <v>1830</v>
      </c>
      <c r="H263" s="325"/>
      <c r="I263" s="321">
        <f t="shared" si="3"/>
        <v>1830</v>
      </c>
      <c r="L263" s="62"/>
    </row>
    <row r="264" spans="1:12" ht="18.75">
      <c r="A264" s="280">
        <v>9</v>
      </c>
      <c r="B264" s="280">
        <v>6</v>
      </c>
      <c r="C264" s="290"/>
      <c r="D264" s="291"/>
      <c r="E264" s="298"/>
      <c r="F264" s="293" t="s">
        <v>351</v>
      </c>
      <c r="G264" s="329">
        <f>SUM(G265:G266)</f>
        <v>3510</v>
      </c>
      <c r="H264" s="329">
        <f>SUM(H265:H267)</f>
        <v>2220</v>
      </c>
      <c r="I264" s="319">
        <f t="shared" si="3"/>
        <v>5730</v>
      </c>
      <c r="L264" s="62"/>
    </row>
    <row r="265" spans="1:12" ht="18.75">
      <c r="A265" s="154">
        <v>9</v>
      </c>
      <c r="B265" s="154">
        <v>6</v>
      </c>
      <c r="C265" s="155">
        <v>41</v>
      </c>
      <c r="D265" s="253" t="s">
        <v>234</v>
      </c>
      <c r="E265" s="118">
        <v>637002</v>
      </c>
      <c r="F265" s="81" t="s">
        <v>287</v>
      </c>
      <c r="G265" s="325">
        <v>2190</v>
      </c>
      <c r="H265" s="325"/>
      <c r="I265" s="321">
        <f t="shared" si="3"/>
        <v>2190</v>
      </c>
      <c r="L265" s="62"/>
    </row>
    <row r="266" spans="1:12" ht="18.75">
      <c r="A266" s="154">
        <v>9</v>
      </c>
      <c r="B266" s="154">
        <v>6</v>
      </c>
      <c r="C266" s="155">
        <v>41</v>
      </c>
      <c r="D266" s="253" t="s">
        <v>234</v>
      </c>
      <c r="E266" s="118">
        <v>642006</v>
      </c>
      <c r="F266" s="81" t="s">
        <v>368</v>
      </c>
      <c r="G266" s="325">
        <v>1320</v>
      </c>
      <c r="H266" s="325">
        <v>1220</v>
      </c>
      <c r="I266" s="321">
        <f t="shared" si="3"/>
        <v>2540</v>
      </c>
      <c r="L266" s="62"/>
    </row>
    <row r="267" spans="1:12" ht="18.75">
      <c r="A267" s="345">
        <v>9</v>
      </c>
      <c r="B267" s="154">
        <v>6</v>
      </c>
      <c r="C267" s="155">
        <v>41</v>
      </c>
      <c r="D267" s="253" t="s">
        <v>234</v>
      </c>
      <c r="E267" s="118">
        <v>642007</v>
      </c>
      <c r="F267" s="81" t="s">
        <v>373</v>
      </c>
      <c r="G267" s="325"/>
      <c r="H267" s="325">
        <v>1000</v>
      </c>
      <c r="I267" s="321">
        <f t="shared" si="3"/>
        <v>1000</v>
      </c>
      <c r="L267" s="62"/>
    </row>
    <row r="268" spans="1:12" ht="18.75">
      <c r="A268" s="258">
        <v>10</v>
      </c>
      <c r="B268" s="272"/>
      <c r="C268" s="261"/>
      <c r="D268" s="262"/>
      <c r="E268" s="260"/>
      <c r="F268" s="338" t="s">
        <v>352</v>
      </c>
      <c r="G268" s="326">
        <f>SUM(G269:G274)</f>
        <v>6680</v>
      </c>
      <c r="H268" s="326">
        <f>SUM(H269:H274)</f>
        <v>0</v>
      </c>
      <c r="I268" s="332">
        <f>SUM(I269:I274)</f>
        <v>6680</v>
      </c>
      <c r="L268" s="62"/>
    </row>
    <row r="269" spans="1:12" ht="18.75">
      <c r="A269" s="154">
        <v>10</v>
      </c>
      <c r="B269" s="154">
        <v>1</v>
      </c>
      <c r="C269" s="81">
        <v>41</v>
      </c>
      <c r="D269" s="253" t="s">
        <v>165</v>
      </c>
      <c r="E269" s="118">
        <v>633006</v>
      </c>
      <c r="F269" s="81" t="s">
        <v>140</v>
      </c>
      <c r="G269" s="325">
        <v>1920</v>
      </c>
      <c r="H269" s="325">
        <v>0</v>
      </c>
      <c r="I269" s="321">
        <f t="shared" si="3"/>
        <v>1920</v>
      </c>
      <c r="L269" s="62"/>
    </row>
    <row r="270" spans="1:12" ht="18.75">
      <c r="A270" s="154">
        <v>10</v>
      </c>
      <c r="B270" s="154">
        <v>1</v>
      </c>
      <c r="C270" s="81">
        <v>41</v>
      </c>
      <c r="D270" s="253" t="s">
        <v>165</v>
      </c>
      <c r="E270" s="118">
        <v>633015</v>
      </c>
      <c r="F270" s="81" t="s">
        <v>86</v>
      </c>
      <c r="G270" s="322">
        <v>1410</v>
      </c>
      <c r="H270" s="322"/>
      <c r="I270" s="321">
        <f t="shared" si="3"/>
        <v>1410</v>
      </c>
      <c r="L270" s="62"/>
    </row>
    <row r="271" spans="1:12" ht="18.75">
      <c r="A271" s="154">
        <v>10</v>
      </c>
      <c r="B271" s="154">
        <v>1</v>
      </c>
      <c r="C271" s="81">
        <v>41</v>
      </c>
      <c r="D271" s="253" t="s">
        <v>165</v>
      </c>
      <c r="E271" s="118">
        <v>634001</v>
      </c>
      <c r="F271" s="81" t="s">
        <v>87</v>
      </c>
      <c r="G271" s="333">
        <v>850</v>
      </c>
      <c r="H271" s="333"/>
      <c r="I271" s="321">
        <f t="shared" si="3"/>
        <v>850</v>
      </c>
      <c r="L271" s="62"/>
    </row>
    <row r="272" spans="1:12" ht="18.75">
      <c r="A272" s="154">
        <v>10</v>
      </c>
      <c r="B272" s="154">
        <v>1</v>
      </c>
      <c r="C272" s="81">
        <v>41</v>
      </c>
      <c r="D272" s="253" t="s">
        <v>165</v>
      </c>
      <c r="E272" s="118">
        <v>634002</v>
      </c>
      <c r="F272" s="81" t="s">
        <v>76</v>
      </c>
      <c r="G272" s="322">
        <v>500</v>
      </c>
      <c r="H272" s="322"/>
      <c r="I272" s="321">
        <f aca="true" t="shared" si="4" ref="I272:I285">SUM(G272:H272)</f>
        <v>500</v>
      </c>
      <c r="L272" s="62"/>
    </row>
    <row r="273" spans="1:12" ht="21.75" customHeight="1">
      <c r="A273" s="154">
        <v>10</v>
      </c>
      <c r="B273" s="154">
        <v>1</v>
      </c>
      <c r="C273" s="81">
        <v>41</v>
      </c>
      <c r="D273" s="253" t="s">
        <v>165</v>
      </c>
      <c r="E273" s="118">
        <v>637004</v>
      </c>
      <c r="F273" s="81" t="s">
        <v>79</v>
      </c>
      <c r="G273" s="325">
        <v>2000</v>
      </c>
      <c r="H273" s="325"/>
      <c r="I273" s="321">
        <f t="shared" si="4"/>
        <v>2000</v>
      </c>
      <c r="L273" s="62"/>
    </row>
    <row r="274" spans="1:12" ht="18.75">
      <c r="A274" s="154">
        <v>10</v>
      </c>
      <c r="B274" s="154">
        <v>1</v>
      </c>
      <c r="C274" s="81">
        <v>41</v>
      </c>
      <c r="D274" s="253" t="s">
        <v>165</v>
      </c>
      <c r="E274" s="118">
        <v>637005</v>
      </c>
      <c r="F274" s="81" t="s">
        <v>223</v>
      </c>
      <c r="G274" s="325">
        <v>0</v>
      </c>
      <c r="H274" s="325"/>
      <c r="I274" s="321">
        <f t="shared" si="4"/>
        <v>0</v>
      </c>
      <c r="L274" s="62"/>
    </row>
    <row r="275" spans="1:12" ht="18.75">
      <c r="A275" s="258">
        <v>11</v>
      </c>
      <c r="B275" s="272"/>
      <c r="C275" s="261"/>
      <c r="D275" s="262"/>
      <c r="E275" s="260"/>
      <c r="F275" s="258" t="s">
        <v>289</v>
      </c>
      <c r="G275" s="326">
        <f>G277</f>
        <v>1100</v>
      </c>
      <c r="H275" s="326">
        <f>H277</f>
        <v>0</v>
      </c>
      <c r="I275" s="327">
        <f t="shared" si="4"/>
        <v>1100</v>
      </c>
      <c r="L275" s="62"/>
    </row>
    <row r="276" spans="1:12" ht="18.75">
      <c r="A276" s="296">
        <v>11</v>
      </c>
      <c r="B276" s="280">
        <v>2</v>
      </c>
      <c r="C276" s="290"/>
      <c r="D276" s="299"/>
      <c r="E276" s="298"/>
      <c r="F276" s="293" t="s">
        <v>330</v>
      </c>
      <c r="G276" s="329">
        <f>SUM(G277)</f>
        <v>1100</v>
      </c>
      <c r="H276" s="329">
        <f>SUM(H277)</f>
        <v>0</v>
      </c>
      <c r="I276" s="319">
        <f t="shared" si="4"/>
        <v>1100</v>
      </c>
      <c r="L276" s="62"/>
    </row>
    <row r="277" spans="1:12" ht="18.75">
      <c r="A277" s="154">
        <v>11</v>
      </c>
      <c r="B277" s="154">
        <v>2</v>
      </c>
      <c r="C277" s="155">
        <v>41</v>
      </c>
      <c r="D277" s="253" t="s">
        <v>290</v>
      </c>
      <c r="E277" s="118">
        <v>637004</v>
      </c>
      <c r="F277" s="81" t="s">
        <v>291</v>
      </c>
      <c r="G277" s="325">
        <v>1100</v>
      </c>
      <c r="H277" s="325"/>
      <c r="I277" s="321">
        <f t="shared" si="4"/>
        <v>1100</v>
      </c>
      <c r="L277" s="62"/>
    </row>
    <row r="278" spans="1:12" s="252" customFormat="1" ht="18.75">
      <c r="A278" s="258">
        <v>12</v>
      </c>
      <c r="B278" s="272"/>
      <c r="C278" s="261"/>
      <c r="D278" s="262"/>
      <c r="E278" s="260"/>
      <c r="F278" s="258" t="s">
        <v>80</v>
      </c>
      <c r="G278" s="334">
        <f>SUM(G280:G282)</f>
        <v>2315</v>
      </c>
      <c r="H278" s="334">
        <f>SUM(H280:H282)</f>
        <v>0</v>
      </c>
      <c r="I278" s="327">
        <f t="shared" si="4"/>
        <v>2315</v>
      </c>
      <c r="L278" s="300"/>
    </row>
    <row r="279" spans="1:12" s="252" customFormat="1" ht="18.75">
      <c r="A279" s="296">
        <v>12</v>
      </c>
      <c r="B279" s="280">
        <v>1</v>
      </c>
      <c r="C279" s="290"/>
      <c r="D279" s="299"/>
      <c r="E279" s="298"/>
      <c r="F279" s="293" t="s">
        <v>331</v>
      </c>
      <c r="G279" s="329">
        <f>SUM(G280:G282)</f>
        <v>2315</v>
      </c>
      <c r="H279" s="329">
        <f>SUM(H280:H282)</f>
        <v>0</v>
      </c>
      <c r="I279" s="319">
        <f t="shared" si="4"/>
        <v>2315</v>
      </c>
      <c r="L279" s="300"/>
    </row>
    <row r="280" spans="1:12" ht="18.75">
      <c r="A280" s="154">
        <v>12</v>
      </c>
      <c r="B280" s="154">
        <v>1</v>
      </c>
      <c r="C280" s="156">
        <v>41</v>
      </c>
      <c r="D280" s="250" t="s">
        <v>293</v>
      </c>
      <c r="E280" s="102">
        <v>635004</v>
      </c>
      <c r="F280" s="235" t="s">
        <v>161</v>
      </c>
      <c r="G280" s="323">
        <v>200</v>
      </c>
      <c r="H280" s="323"/>
      <c r="I280" s="321">
        <f t="shared" si="4"/>
        <v>200</v>
      </c>
      <c r="J280" s="359" t="s">
        <v>374</v>
      </c>
      <c r="K280" s="359" t="s">
        <v>375</v>
      </c>
      <c r="L280" s="62"/>
    </row>
    <row r="281" spans="1:12" ht="18.75">
      <c r="A281" s="154">
        <v>12</v>
      </c>
      <c r="B281" s="154">
        <v>1</v>
      </c>
      <c r="C281" s="156">
        <v>41</v>
      </c>
      <c r="D281" s="250" t="s">
        <v>293</v>
      </c>
      <c r="E281" s="102">
        <v>637015</v>
      </c>
      <c r="F281" s="235" t="s">
        <v>9</v>
      </c>
      <c r="G281" s="323">
        <v>215</v>
      </c>
      <c r="H281" s="323"/>
      <c r="I281" s="321">
        <f t="shared" si="4"/>
        <v>215</v>
      </c>
      <c r="L281" s="62"/>
    </row>
    <row r="282" spans="1:12" ht="18.75">
      <c r="A282" s="154">
        <v>12</v>
      </c>
      <c r="B282" s="154">
        <v>1</v>
      </c>
      <c r="C282" s="155">
        <v>41</v>
      </c>
      <c r="D282" s="253" t="s">
        <v>234</v>
      </c>
      <c r="E282" s="118">
        <v>651001</v>
      </c>
      <c r="F282" s="81" t="s">
        <v>292</v>
      </c>
      <c r="G282" s="325">
        <v>1900</v>
      </c>
      <c r="H282" s="325"/>
      <c r="I282" s="321">
        <f t="shared" si="4"/>
        <v>1900</v>
      </c>
      <c r="L282" s="62"/>
    </row>
    <row r="283" spans="1:12" ht="27" customHeight="1">
      <c r="A283" s="82" t="s">
        <v>332</v>
      </c>
      <c r="B283" s="82"/>
      <c r="C283" s="82"/>
      <c r="D283" s="82"/>
      <c r="E283" s="82"/>
      <c r="F283" s="82"/>
      <c r="G283" s="325">
        <f>SUM(G278+G275+G268+G243+G230+G155+G152+G135+G114+G75+G70+G7)</f>
        <v>547220</v>
      </c>
      <c r="H283" s="325">
        <f>SUM(H278+H275+H268+H243+H230+H155+H152+H135+H114+H75+H70+H7)</f>
        <v>10748</v>
      </c>
      <c r="I283" s="321">
        <f t="shared" si="4"/>
        <v>557968</v>
      </c>
      <c r="L283" s="62"/>
    </row>
    <row r="284" spans="1:9" ht="24" customHeight="1">
      <c r="A284" s="82" t="s">
        <v>333</v>
      </c>
      <c r="B284" s="82"/>
      <c r="C284" s="82"/>
      <c r="D284" s="82"/>
      <c r="E284" s="82"/>
      <c r="F284" s="82"/>
      <c r="G284" s="325">
        <v>191342</v>
      </c>
      <c r="H284" s="325"/>
      <c r="I284" s="321">
        <f t="shared" si="4"/>
        <v>191342</v>
      </c>
    </row>
    <row r="285" spans="1:9" ht="21.75" customHeight="1">
      <c r="A285" s="301" t="s">
        <v>332</v>
      </c>
      <c r="B285" s="301"/>
      <c r="C285" s="301"/>
      <c r="D285" s="301"/>
      <c r="E285" s="301"/>
      <c r="F285" s="301"/>
      <c r="G285" s="335">
        <f>SUM(G283:G284)</f>
        <v>738562</v>
      </c>
      <c r="H285" s="335">
        <f>SUM(H283:H284)</f>
        <v>10748</v>
      </c>
      <c r="I285" s="336">
        <f t="shared" si="4"/>
        <v>749310</v>
      </c>
    </row>
    <row r="286" ht="15.75">
      <c r="C286" s="150">
        <f>SUBTOTAL(9,I286)</f>
        <v>0</v>
      </c>
    </row>
  </sheetData>
  <sheetProtection/>
  <printOptions/>
  <pageMargins left="0.7874015748031497" right="0.7874015748031497" top="0.1968503937007874" bottom="0.1968503937007874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27">
      <selection activeCell="I33" sqref="I33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6.8515625" style="0" customWidth="1"/>
    <col min="4" max="4" width="8.28125" style="0" customWidth="1"/>
    <col min="5" max="5" width="9.57421875" style="0" customWidth="1"/>
    <col min="6" max="6" width="36.00390625" style="0" customWidth="1"/>
    <col min="7" max="7" width="13.140625" style="0" customWidth="1"/>
    <col min="8" max="8" width="12.8515625" style="0" customWidth="1"/>
    <col min="9" max="9" width="13.421875" style="0" customWidth="1"/>
  </cols>
  <sheetData>
    <row r="3" ht="20.25">
      <c r="E3" s="236" t="s">
        <v>340</v>
      </c>
    </row>
    <row r="4" ht="15.75">
      <c r="D4" s="149"/>
    </row>
    <row r="5" spans="5:7" ht="15">
      <c r="E5" s="31" t="s">
        <v>226</v>
      </c>
      <c r="F5" s="31"/>
      <c r="G5" s="32"/>
    </row>
    <row r="6" ht="20.25">
      <c r="E6" s="1"/>
    </row>
    <row r="7" ht="1.5" customHeight="1" thickBot="1"/>
    <row r="8" spans="1:9" ht="16.5" thickBot="1">
      <c r="A8" s="35" t="s">
        <v>263</v>
      </c>
      <c r="B8" s="35"/>
      <c r="C8" s="35" t="s">
        <v>243</v>
      </c>
      <c r="D8" s="35" t="s">
        <v>189</v>
      </c>
      <c r="E8" s="35" t="s">
        <v>169</v>
      </c>
      <c r="F8" s="106" t="s">
        <v>191</v>
      </c>
      <c r="G8" s="237" t="s">
        <v>232</v>
      </c>
      <c r="H8" s="237" t="s">
        <v>337</v>
      </c>
      <c r="I8" s="237" t="s">
        <v>232</v>
      </c>
    </row>
    <row r="9" spans="1:9" ht="16.5" thickBot="1">
      <c r="A9" s="35"/>
      <c r="B9" s="35"/>
      <c r="C9" s="35" t="s">
        <v>244</v>
      </c>
      <c r="D9" s="35" t="s">
        <v>188</v>
      </c>
      <c r="E9" s="38" t="s">
        <v>170</v>
      </c>
      <c r="F9" s="132"/>
      <c r="G9" s="238" t="s">
        <v>255</v>
      </c>
      <c r="H9" s="238" t="s">
        <v>254</v>
      </c>
      <c r="I9" s="238" t="s">
        <v>338</v>
      </c>
    </row>
    <row r="10" spans="1:9" ht="15.75">
      <c r="A10" s="265">
        <v>13</v>
      </c>
      <c r="B10" s="265"/>
      <c r="C10" s="275"/>
      <c r="D10" s="275"/>
      <c r="E10" s="276"/>
      <c r="F10" s="279" t="s">
        <v>301</v>
      </c>
      <c r="G10" s="277"/>
      <c r="H10" s="277"/>
      <c r="I10" s="278"/>
    </row>
    <row r="11" spans="1:9" ht="15.75">
      <c r="A11" s="107">
        <v>13</v>
      </c>
      <c r="B11" s="107">
        <v>9</v>
      </c>
      <c r="C11" s="107">
        <v>41</v>
      </c>
      <c r="D11" s="145" t="s">
        <v>163</v>
      </c>
      <c r="E11" s="107">
        <v>714005</v>
      </c>
      <c r="F11" s="108" t="s">
        <v>203</v>
      </c>
      <c r="G11" s="313">
        <v>9100</v>
      </c>
      <c r="H11" s="342">
        <v>-9100</v>
      </c>
      <c r="I11" s="314">
        <f aca="true" t="shared" si="0" ref="I11:I21">G11+H11</f>
        <v>0</v>
      </c>
    </row>
    <row r="12" spans="1:9" ht="15.75">
      <c r="A12" s="107">
        <v>13</v>
      </c>
      <c r="B12" s="107">
        <v>10</v>
      </c>
      <c r="C12" s="107"/>
      <c r="D12" s="146"/>
      <c r="E12" s="107">
        <v>717002</v>
      </c>
      <c r="F12" s="340" t="s">
        <v>354</v>
      </c>
      <c r="G12" s="109">
        <v>0</v>
      </c>
      <c r="H12" s="109"/>
      <c r="I12" s="162">
        <f t="shared" si="0"/>
        <v>0</v>
      </c>
    </row>
    <row r="13" spans="1:9" ht="15.75">
      <c r="A13" s="107">
        <v>13</v>
      </c>
      <c r="B13" s="107"/>
      <c r="C13" s="107">
        <v>41</v>
      </c>
      <c r="D13" s="145" t="s">
        <v>163</v>
      </c>
      <c r="E13" s="107"/>
      <c r="F13" s="110" t="s">
        <v>85</v>
      </c>
      <c r="G13" s="111">
        <v>285538</v>
      </c>
      <c r="H13" s="111">
        <v>-285538</v>
      </c>
      <c r="I13" s="314">
        <f t="shared" si="0"/>
        <v>0</v>
      </c>
    </row>
    <row r="14" spans="1:9" ht="15.75">
      <c r="A14" s="107">
        <v>13</v>
      </c>
      <c r="B14" s="107"/>
      <c r="C14" s="107">
        <v>46</v>
      </c>
      <c r="D14" s="145" t="s">
        <v>163</v>
      </c>
      <c r="E14" s="107">
        <v>717</v>
      </c>
      <c r="F14" s="110" t="s">
        <v>360</v>
      </c>
      <c r="G14" s="111"/>
      <c r="H14" s="111">
        <v>7000</v>
      </c>
      <c r="I14" s="346">
        <f t="shared" si="0"/>
        <v>7000</v>
      </c>
    </row>
    <row r="15" spans="1:9" ht="15.75">
      <c r="A15" s="107">
        <v>13</v>
      </c>
      <c r="B15" s="107"/>
      <c r="C15" s="107">
        <v>43</v>
      </c>
      <c r="D15" s="145" t="s">
        <v>163</v>
      </c>
      <c r="E15" s="107">
        <v>717002</v>
      </c>
      <c r="F15" s="110" t="s">
        <v>358</v>
      </c>
      <c r="G15" s="111"/>
      <c r="H15" s="111">
        <v>3830</v>
      </c>
      <c r="I15" s="346">
        <f t="shared" si="0"/>
        <v>3830</v>
      </c>
    </row>
    <row r="16" spans="1:9" ht="15.75">
      <c r="A16" s="107">
        <v>13</v>
      </c>
      <c r="B16" s="107"/>
      <c r="C16" s="107">
        <v>46</v>
      </c>
      <c r="D16" s="145">
        <v>620</v>
      </c>
      <c r="E16" s="107">
        <v>717002</v>
      </c>
      <c r="F16" s="110" t="s">
        <v>358</v>
      </c>
      <c r="G16" s="111"/>
      <c r="H16" s="111">
        <v>3434</v>
      </c>
      <c r="I16" s="346">
        <f t="shared" si="0"/>
        <v>3434</v>
      </c>
    </row>
    <row r="17" spans="1:9" ht="15.75">
      <c r="A17" s="107"/>
      <c r="B17" s="107"/>
      <c r="C17" s="107" t="s">
        <v>245</v>
      </c>
      <c r="D17" s="145">
        <v>620</v>
      </c>
      <c r="E17" s="107">
        <v>717002</v>
      </c>
      <c r="F17" s="110" t="s">
        <v>358</v>
      </c>
      <c r="G17" s="111"/>
      <c r="H17" s="111">
        <v>2488</v>
      </c>
      <c r="I17" s="346">
        <v>2448</v>
      </c>
    </row>
    <row r="18" spans="1:9" ht="15.75">
      <c r="A18" s="107"/>
      <c r="B18" s="107"/>
      <c r="C18" s="107" t="s">
        <v>245</v>
      </c>
      <c r="D18" s="145">
        <v>620</v>
      </c>
      <c r="E18" s="107">
        <v>717002</v>
      </c>
      <c r="F18" s="110" t="s">
        <v>358</v>
      </c>
      <c r="G18" s="111"/>
      <c r="H18" s="111">
        <v>288</v>
      </c>
      <c r="I18" s="346">
        <f t="shared" si="0"/>
        <v>288</v>
      </c>
    </row>
    <row r="19" spans="1:9" ht="15.75">
      <c r="A19" s="107">
        <v>13</v>
      </c>
      <c r="B19" s="107"/>
      <c r="C19" s="107">
        <v>46</v>
      </c>
      <c r="D19" s="145">
        <v>620</v>
      </c>
      <c r="E19" s="107">
        <v>717002</v>
      </c>
      <c r="F19" s="110" t="s">
        <v>359</v>
      </c>
      <c r="G19" s="111"/>
      <c r="H19" s="111">
        <v>4515</v>
      </c>
      <c r="I19" s="346">
        <f t="shared" si="0"/>
        <v>4515</v>
      </c>
    </row>
    <row r="20" spans="1:9" ht="15.75">
      <c r="A20" s="107">
        <v>13</v>
      </c>
      <c r="B20" s="107"/>
      <c r="C20" s="107">
        <v>43</v>
      </c>
      <c r="D20" s="145" t="s">
        <v>163</v>
      </c>
      <c r="E20" s="107">
        <v>717002</v>
      </c>
      <c r="F20" s="110" t="s">
        <v>346</v>
      </c>
      <c r="G20" s="111"/>
      <c r="H20" s="111">
        <v>6000</v>
      </c>
      <c r="I20" s="347">
        <f t="shared" si="0"/>
        <v>6000</v>
      </c>
    </row>
    <row r="21" spans="1:9" ht="15.75">
      <c r="A21" s="107">
        <v>13</v>
      </c>
      <c r="B21" s="107">
        <v>11</v>
      </c>
      <c r="C21" s="107">
        <v>46</v>
      </c>
      <c r="D21" s="145" t="s">
        <v>235</v>
      </c>
      <c r="E21" s="107">
        <v>717002</v>
      </c>
      <c r="F21" s="110" t="s">
        <v>357</v>
      </c>
      <c r="G21" s="111">
        <v>20000</v>
      </c>
      <c r="H21" s="111">
        <v>10000</v>
      </c>
      <c r="I21" s="163">
        <f t="shared" si="0"/>
        <v>30000</v>
      </c>
    </row>
    <row r="22" spans="1:9" ht="16.5" thickBot="1">
      <c r="A22" s="113"/>
      <c r="B22" s="113"/>
      <c r="C22" s="113"/>
      <c r="D22" s="113"/>
      <c r="E22" s="113"/>
      <c r="F22" s="114" t="s">
        <v>179</v>
      </c>
      <c r="G22" s="115">
        <f>SUM(G11:G21)</f>
        <v>314638</v>
      </c>
      <c r="H22" s="115">
        <f>SUM(H11:H21)</f>
        <v>-257083</v>
      </c>
      <c r="I22" s="164">
        <f>SUM(I11:I21)</f>
        <v>57515</v>
      </c>
    </row>
    <row r="24" ht="13.5" thickBot="1"/>
    <row r="25" spans="1:9" ht="16.5" thickBot="1">
      <c r="A25" s="35" t="s">
        <v>263</v>
      </c>
      <c r="B25" s="35"/>
      <c r="C25" s="35"/>
      <c r="D25" s="35" t="s">
        <v>189</v>
      </c>
      <c r="E25" s="35" t="s">
        <v>169</v>
      </c>
      <c r="F25" s="147" t="s">
        <v>236</v>
      </c>
      <c r="G25" s="237" t="s">
        <v>162</v>
      </c>
      <c r="H25" s="237" t="s">
        <v>337</v>
      </c>
      <c r="I25" s="237" t="s">
        <v>232</v>
      </c>
    </row>
    <row r="26" spans="1:9" ht="16.5" thickBot="1">
      <c r="A26" s="35"/>
      <c r="B26" s="35"/>
      <c r="C26" s="35"/>
      <c r="D26" s="35" t="s">
        <v>188</v>
      </c>
      <c r="E26" s="38" t="s">
        <v>188</v>
      </c>
      <c r="F26" s="148"/>
      <c r="G26" s="238" t="s">
        <v>339</v>
      </c>
      <c r="H26" s="238" t="s">
        <v>254</v>
      </c>
      <c r="I26" s="238" t="s">
        <v>338</v>
      </c>
    </row>
    <row r="27" spans="1:9" ht="15.75">
      <c r="A27" s="107">
        <v>12</v>
      </c>
      <c r="B27" s="107">
        <v>1</v>
      </c>
      <c r="C27" s="107">
        <v>41</v>
      </c>
      <c r="D27" s="145" t="s">
        <v>163</v>
      </c>
      <c r="E27" s="107">
        <v>821005</v>
      </c>
      <c r="F27" s="12" t="s">
        <v>62</v>
      </c>
      <c r="G27" s="15">
        <v>6640</v>
      </c>
      <c r="H27" s="109"/>
      <c r="I27" s="314">
        <f>G27+H27</f>
        <v>6640</v>
      </c>
    </row>
    <row r="28" spans="1:9" ht="15.75">
      <c r="A28" s="107"/>
      <c r="B28" s="107"/>
      <c r="C28" s="107">
        <v>41</v>
      </c>
      <c r="D28" s="145" t="s">
        <v>163</v>
      </c>
      <c r="E28" s="107">
        <v>821005</v>
      </c>
      <c r="F28" s="12" t="s">
        <v>180</v>
      </c>
      <c r="G28" s="15"/>
      <c r="H28" s="109">
        <v>10200</v>
      </c>
      <c r="I28" s="314">
        <f>G28+H28</f>
        <v>10200</v>
      </c>
    </row>
    <row r="29" spans="1:9" ht="15.75">
      <c r="A29" s="107">
        <v>1</v>
      </c>
      <c r="B29" s="107">
        <v>1</v>
      </c>
      <c r="C29" s="107">
        <v>46</v>
      </c>
      <c r="D29" s="145" t="s">
        <v>163</v>
      </c>
      <c r="E29" s="107">
        <v>821005</v>
      </c>
      <c r="F29" s="12" t="s">
        <v>180</v>
      </c>
      <c r="G29" s="15">
        <v>21200</v>
      </c>
      <c r="H29" s="111">
        <v>-10200</v>
      </c>
      <c r="I29" s="314">
        <f>G29+H29</f>
        <v>11000</v>
      </c>
    </row>
    <row r="30" spans="1:9" ht="16.5" thickBot="1">
      <c r="A30" s="113"/>
      <c r="B30" s="113"/>
      <c r="C30" s="113"/>
      <c r="D30" s="113"/>
      <c r="E30" s="113"/>
      <c r="F30" s="114" t="s">
        <v>237</v>
      </c>
      <c r="G30" s="115">
        <f>SUM(G27:G29)</f>
        <v>27840</v>
      </c>
      <c r="H30" s="115">
        <f>SUM(H27:H29)</f>
        <v>0</v>
      </c>
      <c r="I30" s="164">
        <f>SUM(I27:I29)</f>
        <v>27840</v>
      </c>
    </row>
  </sheetData>
  <sheetProtection/>
  <autoFilter ref="C3:C30"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4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3.57421875" style="0" customWidth="1"/>
    <col min="2" max="2" width="13.57421875" style="0" customWidth="1"/>
    <col min="3" max="3" width="13.421875" style="0" customWidth="1"/>
    <col min="4" max="4" width="15.8515625" style="0" customWidth="1"/>
    <col min="5" max="5" width="25.140625" style="0" customWidth="1"/>
    <col min="6" max="6" width="13.421875" style="0" customWidth="1"/>
    <col min="7" max="7" width="14.7109375" style="0" customWidth="1"/>
    <col min="8" max="8" width="16.7109375" style="0" customWidth="1"/>
    <col min="9" max="9" width="16.00390625" style="0" customWidth="1"/>
    <col min="10" max="10" width="13.140625" style="0" customWidth="1"/>
    <col min="11" max="11" width="12.00390625" style="0" customWidth="1"/>
    <col min="12" max="12" width="12.8515625" style="0" customWidth="1"/>
  </cols>
  <sheetData>
    <row r="2" spans="1:12" ht="20.25">
      <c r="A2" s="358" t="s">
        <v>227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ht="13.5" thickBot="1"/>
    <row r="6" spans="1:4" ht="15.75">
      <c r="A6" s="3"/>
      <c r="B6" s="237" t="s">
        <v>232</v>
      </c>
      <c r="C6" s="237" t="s">
        <v>337</v>
      </c>
      <c r="D6" s="237" t="s">
        <v>232</v>
      </c>
    </row>
    <row r="7" spans="1:4" ht="16.5" thickBot="1">
      <c r="A7" s="5"/>
      <c r="B7" s="238" t="s">
        <v>255</v>
      </c>
      <c r="C7" s="238" t="s">
        <v>254</v>
      </c>
      <c r="D7" s="238" t="s">
        <v>338</v>
      </c>
    </row>
    <row r="8" spans="1:4" ht="15">
      <c r="A8" s="9"/>
      <c r="B8" s="14"/>
      <c r="C8" s="14"/>
      <c r="D8" s="136"/>
    </row>
    <row r="9" spans="1:33" ht="15">
      <c r="A9" s="242" t="s">
        <v>28</v>
      </c>
      <c r="B9" s="15">
        <f>SUM('bezne výdavky'!G283)</f>
        <v>547220</v>
      </c>
      <c r="C9" s="15">
        <f>SUM('bezne výdavky'!H283)</f>
        <v>10748</v>
      </c>
      <c r="D9" s="15">
        <f>SUM('bezne výdavky'!I283)</f>
        <v>557968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">
      <c r="A10" s="242" t="s">
        <v>259</v>
      </c>
      <c r="B10" s="15">
        <f>SUM('bezne výdavky'!G284)</f>
        <v>191342</v>
      </c>
      <c r="C10" s="15">
        <f>SUM('bezne výdavky'!H284)</f>
        <v>0</v>
      </c>
      <c r="D10" s="15">
        <f>SUM('bezne výdavky'!I284)</f>
        <v>191342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4.25">
      <c r="A11" s="243" t="s">
        <v>16</v>
      </c>
      <c r="B11" s="240">
        <f>SUM(B9:B10)</f>
        <v>738562</v>
      </c>
      <c r="C11" s="240">
        <f>SUM(C9:C10)</f>
        <v>10748</v>
      </c>
      <c r="D11" s="244">
        <f>B11+C11</f>
        <v>749310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5">
      <c r="A12" s="2"/>
      <c r="B12" s="19"/>
      <c r="C12" s="19"/>
      <c r="D12" s="13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4.25">
      <c r="A13" s="243" t="s">
        <v>18</v>
      </c>
      <c r="B13" s="245">
        <f>'Kap.výd'!G22</f>
        <v>314638</v>
      </c>
      <c r="C13" s="245">
        <f>'Kap.výd'!H22</f>
        <v>-257083</v>
      </c>
      <c r="D13" s="246">
        <f>'Kap.výd'!I22</f>
        <v>57515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5">
      <c r="A14" s="9"/>
      <c r="B14" s="15"/>
      <c r="C14" s="15"/>
      <c r="D14" s="13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5">
      <c r="A15" s="12" t="s">
        <v>62</v>
      </c>
      <c r="B15" s="15">
        <v>6640</v>
      </c>
      <c r="C15" s="15"/>
      <c r="D15" s="137">
        <v>6640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5">
      <c r="A16" s="12" t="s">
        <v>180</v>
      </c>
      <c r="B16" s="15">
        <v>21200</v>
      </c>
      <c r="C16" s="15"/>
      <c r="D16" s="137">
        <v>21200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5">
      <c r="A17" s="247" t="s">
        <v>82</v>
      </c>
      <c r="B17" s="240">
        <f>SUM(B15:B16)</f>
        <v>27840</v>
      </c>
      <c r="C17" s="240">
        <f>SUM(C15:C16)</f>
        <v>0</v>
      </c>
      <c r="D17" s="248">
        <f>SUM(D15:D16)</f>
        <v>27840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5.75" thickBot="1">
      <c r="A18" s="13" t="s">
        <v>30</v>
      </c>
      <c r="B18" s="22">
        <f>B11+B13+B17</f>
        <v>1081040</v>
      </c>
      <c r="C18" s="140">
        <f>C11+C13+C17</f>
        <v>-246335</v>
      </c>
      <c r="D18" s="139">
        <f>D11+D13+D17</f>
        <v>834665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4.25">
      <c r="A19" s="121"/>
      <c r="B19" s="122"/>
      <c r="C19" s="122"/>
      <c r="D19" s="123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5" thickBot="1">
      <c r="A20" s="121"/>
      <c r="B20" s="122"/>
      <c r="C20" s="122"/>
      <c r="D20" s="123"/>
      <c r="E20" s="122"/>
      <c r="F20" s="124"/>
      <c r="G20" s="124"/>
      <c r="H20" s="125"/>
      <c r="I20" s="125"/>
      <c r="J20" s="124"/>
      <c r="K20" s="124"/>
      <c r="L20" s="12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>
      <c r="A21" s="4"/>
      <c r="B21" s="237" t="s">
        <v>232</v>
      </c>
      <c r="C21" s="237" t="s">
        <v>337</v>
      </c>
      <c r="D21" s="237" t="s">
        <v>232</v>
      </c>
      <c r="E21" s="122"/>
      <c r="F21" s="124"/>
      <c r="G21" s="124"/>
      <c r="H21" s="125"/>
      <c r="I21" s="125"/>
      <c r="J21" s="124"/>
      <c r="K21" s="124"/>
      <c r="L21" s="12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6.5" thickBot="1">
      <c r="A22" s="5"/>
      <c r="B22" s="238" t="s">
        <v>255</v>
      </c>
      <c r="C22" s="238" t="s">
        <v>254</v>
      </c>
      <c r="D22" s="238" t="s">
        <v>338</v>
      </c>
      <c r="E22" s="122"/>
      <c r="F22" s="124"/>
      <c r="G22" s="124"/>
      <c r="H22" s="125"/>
      <c r="I22" s="125"/>
      <c r="J22" s="124"/>
      <c r="K22" s="124"/>
      <c r="L22" s="12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4.25">
      <c r="A23" s="10"/>
      <c r="B23" s="11"/>
      <c r="C23" s="11"/>
      <c r="D23" s="11"/>
      <c r="E23" s="122"/>
      <c r="F23" s="124"/>
      <c r="G23" s="124"/>
      <c r="H23" s="125"/>
      <c r="I23" s="125"/>
      <c r="J23" s="124"/>
      <c r="K23" s="124"/>
      <c r="L23" s="12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">
      <c r="A24" s="19" t="s">
        <v>200</v>
      </c>
      <c r="B24" s="11">
        <f>príjmy!D83</f>
        <v>757402</v>
      </c>
      <c r="C24" s="11">
        <f>príjmy!E83</f>
        <v>23375</v>
      </c>
      <c r="D24" s="11">
        <f>príjmy!F83</f>
        <v>767202</v>
      </c>
      <c r="E24" s="122"/>
      <c r="F24" s="124"/>
      <c r="G24" s="124"/>
      <c r="H24" s="125"/>
      <c r="I24" s="125"/>
      <c r="J24" s="124"/>
      <c r="K24" s="124"/>
      <c r="L24" s="124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5">
      <c r="A25" s="19" t="s">
        <v>260</v>
      </c>
      <c r="B25" s="17">
        <f>príjmy!D100</f>
        <v>0</v>
      </c>
      <c r="C25" s="17">
        <f>príjmy!E100</f>
        <v>0</v>
      </c>
      <c r="D25" s="17">
        <f>príjmy!F100</f>
        <v>0</v>
      </c>
      <c r="E25" s="122"/>
      <c r="F25" s="124"/>
      <c r="G25" s="124"/>
      <c r="H25" s="125"/>
      <c r="I25" s="125"/>
      <c r="J25" s="124"/>
      <c r="K25" s="124"/>
      <c r="L25" s="12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4.25">
      <c r="A26" s="239" t="s">
        <v>15</v>
      </c>
      <c r="B26" s="240">
        <f>SUM(B24:B25)</f>
        <v>757402</v>
      </c>
      <c r="C26" s="240">
        <f>SUM(C24:C25)</f>
        <v>23375</v>
      </c>
      <c r="D26" s="240">
        <f>SUM(D24:D25)</f>
        <v>767202</v>
      </c>
      <c r="E26" s="122"/>
      <c r="F26" s="124"/>
      <c r="G26" s="124"/>
      <c r="H26" s="125"/>
      <c r="I26" s="125"/>
      <c r="J26" s="124"/>
      <c r="K26" s="124"/>
      <c r="L26" s="124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5">
      <c r="A27" s="19"/>
      <c r="B27" s="15"/>
      <c r="C27" s="15"/>
      <c r="D27" s="15"/>
      <c r="E27" s="122"/>
      <c r="F27" s="124"/>
      <c r="G27" s="124"/>
      <c r="H27" s="125"/>
      <c r="I27" s="125"/>
      <c r="J27" s="124"/>
      <c r="K27" s="124"/>
      <c r="L27" s="124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4.25">
      <c r="A28" s="16"/>
      <c r="B28" s="17"/>
      <c r="C28" s="17"/>
      <c r="D28" s="17"/>
      <c r="E28" s="122"/>
      <c r="F28" s="124"/>
      <c r="G28" s="124"/>
      <c r="H28" s="125"/>
      <c r="I28" s="125"/>
      <c r="J28" s="124"/>
      <c r="K28" s="124"/>
      <c r="L28" s="124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4.25">
      <c r="A29" s="241" t="s">
        <v>17</v>
      </c>
      <c r="B29" s="240">
        <f>príjmy!D93</f>
        <v>294638</v>
      </c>
      <c r="C29" s="240">
        <f>príjmy!E93</f>
        <v>-276072</v>
      </c>
      <c r="D29" s="240">
        <f>príjmy!F93</f>
        <v>18566</v>
      </c>
      <c r="E29" s="122"/>
      <c r="F29" s="124"/>
      <c r="G29" s="124"/>
      <c r="H29" s="125"/>
      <c r="I29" s="125"/>
      <c r="J29" s="124"/>
      <c r="K29" s="124"/>
      <c r="L29" s="124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5">
      <c r="A30" s="20"/>
      <c r="B30" s="15"/>
      <c r="C30" s="15"/>
      <c r="D30" s="15"/>
      <c r="E30" s="122"/>
      <c r="F30" s="124"/>
      <c r="G30" s="124"/>
      <c r="H30" s="125"/>
      <c r="I30" s="125"/>
      <c r="J30" s="124"/>
      <c r="K30" s="124"/>
      <c r="L30" s="124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5">
      <c r="A31" s="20"/>
      <c r="B31" s="15"/>
      <c r="C31" s="15"/>
      <c r="D31" s="15"/>
      <c r="E31" s="122"/>
      <c r="F31" s="124"/>
      <c r="G31" s="124"/>
      <c r="H31" s="125"/>
      <c r="I31" s="125"/>
      <c r="J31" s="124"/>
      <c r="K31" s="124"/>
      <c r="L31" s="12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4.25">
      <c r="A32" s="21"/>
      <c r="B32" s="17"/>
      <c r="C32" s="17"/>
      <c r="D32" s="17"/>
      <c r="E32" s="122"/>
      <c r="F32" s="124"/>
      <c r="G32" s="124"/>
      <c r="H32" s="125"/>
      <c r="I32" s="125"/>
      <c r="J32" s="124"/>
      <c r="K32" s="124"/>
      <c r="L32" s="12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4.25">
      <c r="A33" s="241" t="s">
        <v>181</v>
      </c>
      <c r="B33" s="240">
        <f>príjmy!D99</f>
        <v>35864</v>
      </c>
      <c r="C33" s="240">
        <f>príjmy!E99</f>
        <v>20950</v>
      </c>
      <c r="D33" s="240">
        <f>príjmy!F99</f>
        <v>56814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5" thickBot="1">
      <c r="A34" s="22" t="s">
        <v>182</v>
      </c>
      <c r="B34" s="23">
        <f>B33+B29+B26</f>
        <v>1087904</v>
      </c>
      <c r="C34" s="23">
        <f>C33+C29+C26</f>
        <v>-231747</v>
      </c>
      <c r="D34" s="23">
        <f>D33+D29+D26</f>
        <v>842582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2:33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2:33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2:33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2:33" ht="13.5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4.25">
      <c r="A39" s="6" t="s">
        <v>20</v>
      </c>
      <c r="B39" s="24">
        <f>B34</f>
        <v>1087904</v>
      </c>
      <c r="C39" s="24">
        <f>C34</f>
        <v>-231747</v>
      </c>
      <c r="D39" s="25">
        <f>D34</f>
        <v>842582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4.25">
      <c r="A40" s="7" t="s">
        <v>12</v>
      </c>
      <c r="B40" s="26">
        <f>B18</f>
        <v>1081040</v>
      </c>
      <c r="C40" s="26">
        <f>C18</f>
        <v>-246335</v>
      </c>
      <c r="D40" s="27">
        <f>D18</f>
        <v>834665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5" thickBot="1">
      <c r="A41" s="8" t="s">
        <v>19</v>
      </c>
      <c r="B41" s="28">
        <f>B39-B40</f>
        <v>6864</v>
      </c>
      <c r="C41" s="28">
        <f>C39-C40</f>
        <v>14588</v>
      </c>
      <c r="D41" s="29">
        <f>D39-D40</f>
        <v>7917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45"/>
  <sheetViews>
    <sheetView zoomScalePageLayoutView="0" workbookViewId="0" topLeftCell="A13">
      <selection activeCell="A38" sqref="A38"/>
    </sheetView>
  </sheetViews>
  <sheetFormatPr defaultColWidth="9.140625" defaultRowHeight="12.75"/>
  <sheetData>
    <row r="4" ht="27">
      <c r="A4" s="141" t="s">
        <v>238</v>
      </c>
    </row>
    <row r="22" spans="2:3" ht="18">
      <c r="B22" s="144"/>
      <c r="C22" s="143"/>
    </row>
    <row r="23" ht="18">
      <c r="B23" s="143"/>
    </row>
    <row r="25" spans="3:7" ht="18">
      <c r="C25" s="143" t="s">
        <v>340</v>
      </c>
      <c r="D25" s="143"/>
      <c r="E25" s="143"/>
      <c r="F25" s="143"/>
      <c r="G25" s="143"/>
    </row>
    <row r="26" spans="3:7" ht="18">
      <c r="C26" s="31" t="s">
        <v>233</v>
      </c>
      <c r="D26" s="143"/>
      <c r="E26" s="143"/>
      <c r="F26" s="143"/>
      <c r="G26" s="143"/>
    </row>
    <row r="27" spans="2:7" ht="18">
      <c r="B27" s="143"/>
      <c r="C27" s="143"/>
      <c r="D27" s="143"/>
      <c r="E27" s="143"/>
      <c r="F27" s="143"/>
      <c r="G27" s="143"/>
    </row>
    <row r="28" spans="2:6" ht="18">
      <c r="B28" s="143"/>
      <c r="C28" s="143"/>
      <c r="D28" s="143"/>
      <c r="E28" s="143"/>
      <c r="F28" s="143"/>
    </row>
    <row r="29" spans="2:6" ht="18">
      <c r="B29" s="143"/>
      <c r="C29" s="143"/>
      <c r="D29" s="143"/>
      <c r="E29" s="143"/>
      <c r="F29" s="143"/>
    </row>
    <row r="30" spans="2:6" ht="18">
      <c r="B30" s="143"/>
      <c r="C30" s="143"/>
      <c r="D30" s="143"/>
      <c r="E30" s="143"/>
      <c r="F30" s="143"/>
    </row>
    <row r="31" spans="2:6" ht="18">
      <c r="B31" s="143"/>
      <c r="C31" s="143"/>
      <c r="D31" s="143"/>
      <c r="E31" s="143"/>
      <c r="F31" s="143"/>
    </row>
    <row r="32" spans="2:6" ht="18">
      <c r="B32" s="143"/>
      <c r="C32" s="143"/>
      <c r="D32" s="143"/>
      <c r="E32" s="143"/>
      <c r="F32" s="143"/>
    </row>
    <row r="33" spans="2:6" ht="18">
      <c r="B33" s="143"/>
      <c r="C33" s="143"/>
      <c r="D33" s="143"/>
      <c r="E33" s="143"/>
      <c r="F33" s="143"/>
    </row>
    <row r="34" spans="2:6" ht="18">
      <c r="B34" s="143"/>
      <c r="C34" s="143"/>
      <c r="D34" s="143"/>
      <c r="E34" s="143"/>
      <c r="F34" s="143"/>
    </row>
    <row r="35" spans="2:6" ht="18">
      <c r="B35" s="143"/>
      <c r="C35" s="143"/>
      <c r="D35" s="143"/>
      <c r="E35" s="143"/>
      <c r="F35" s="143"/>
    </row>
    <row r="36" spans="2:6" ht="18">
      <c r="B36" s="143"/>
      <c r="C36" s="143"/>
      <c r="D36" s="143"/>
      <c r="E36" s="143"/>
      <c r="F36" s="143"/>
    </row>
    <row r="37" spans="2:6" ht="18">
      <c r="B37" s="143"/>
      <c r="C37" s="143"/>
      <c r="D37" s="143"/>
      <c r="E37" s="143"/>
      <c r="F37" s="143"/>
    </row>
    <row r="38" spans="2:6" ht="18">
      <c r="B38" s="143"/>
      <c r="C38" s="143"/>
      <c r="D38" s="143"/>
      <c r="E38" s="143"/>
      <c r="F38" s="143"/>
    </row>
    <row r="44" spans="1:9" ht="15">
      <c r="A44" s="31" t="s">
        <v>261</v>
      </c>
      <c r="B44" s="31"/>
      <c r="C44" s="31"/>
      <c r="D44" s="31"/>
      <c r="E44" s="31" t="s">
        <v>356</v>
      </c>
      <c r="G44" s="31"/>
      <c r="H44" s="31"/>
      <c r="I44" s="31"/>
    </row>
    <row r="45" spans="1:6" ht="12.75">
      <c r="A45" s="142" t="s">
        <v>347</v>
      </c>
      <c r="F45" s="14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Forogoto</cp:lastModifiedBy>
  <cp:lastPrinted>2013-07-10T09:04:15Z</cp:lastPrinted>
  <dcterms:created xsi:type="dcterms:W3CDTF">2007-11-27T07:38:22Z</dcterms:created>
  <dcterms:modified xsi:type="dcterms:W3CDTF">2013-07-26T08:26:43Z</dcterms:modified>
  <cp:category/>
  <cp:version/>
  <cp:contentType/>
  <cp:contentStatus/>
</cp:coreProperties>
</file>